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5. PROSTOR - 16. NP - L\"/>
    </mc:Choice>
  </mc:AlternateContent>
  <xr:revisionPtr revIDLastSave="0" documentId="13_ncr:1_{BA4331B1-341D-4D45-8116-E0F043C6689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5 - 5. prostor - 16. patro" sheetId="2" r:id="rId2"/>
    <sheet name="Seznam figur" sheetId="3" r:id="rId3"/>
    <sheet name="Pokyny pro vyplnění" sheetId="4" r:id="rId4"/>
  </sheets>
  <definedNames>
    <definedName name="_xlnm._FilterDatabase" localSheetId="1" hidden="1">'05 - 5. prostor - 16. patro'!$C$112:$K$485</definedName>
    <definedName name="_xlnm.Print_Titles" localSheetId="1">'05 - 5. prostor - 16. patro'!$112:$112</definedName>
    <definedName name="_xlnm.Print_Titles" localSheetId="0">'Rekapitulace stavby'!$52:$52</definedName>
    <definedName name="_xlnm.Print_Titles" localSheetId="2">'Seznam figur'!$9:$9</definedName>
    <definedName name="_xlnm.Print_Area" localSheetId="1">'05 - 5. prostor - 16. patro'!$C$4:$J$39,'05 - 5. prostor - 16. patro'!$C$45:$J$94,'05 - 5. prostor - 16. patro'!$C$100:$K$485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T479" i="2"/>
  <c r="R480" i="2"/>
  <c r="R479" i="2"/>
  <c r="P480" i="2"/>
  <c r="P479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T219" i="2" s="1"/>
  <c r="R220" i="2"/>
  <c r="R219" i="2" s="1"/>
  <c r="P220" i="2"/>
  <c r="P219" i="2" s="1"/>
  <c r="BI216" i="2"/>
  <c r="BH216" i="2"/>
  <c r="BG216" i="2"/>
  <c r="BF216" i="2"/>
  <c r="T216" i="2"/>
  <c r="T215" i="2" s="1"/>
  <c r="R216" i="2"/>
  <c r="R215" i="2" s="1"/>
  <c r="P216" i="2"/>
  <c r="P215" i="2" s="1"/>
  <c r="BI210" i="2"/>
  <c r="BH210" i="2"/>
  <c r="BG210" i="2"/>
  <c r="BF210" i="2"/>
  <c r="T210" i="2"/>
  <c r="T209" i="2" s="1"/>
  <c r="R210" i="2"/>
  <c r="R209" i="2" s="1"/>
  <c r="P210" i="2"/>
  <c r="P209" i="2" s="1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T180" i="2"/>
  <c r="R181" i="2"/>
  <c r="R180" i="2" s="1"/>
  <c r="P181" i="2"/>
  <c r="P180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F107" i="2"/>
  <c r="E105" i="2"/>
  <c r="F52" i="2"/>
  <c r="E50" i="2"/>
  <c r="J24" i="2"/>
  <c r="E24" i="2"/>
  <c r="J55" i="2" s="1"/>
  <c r="J23" i="2"/>
  <c r="J21" i="2"/>
  <c r="E21" i="2"/>
  <c r="J109" i="2"/>
  <c r="J20" i="2"/>
  <c r="J18" i="2"/>
  <c r="E18" i="2"/>
  <c r="F110" i="2" s="1"/>
  <c r="J17" i="2"/>
  <c r="J15" i="2"/>
  <c r="E15" i="2"/>
  <c r="F54" i="2"/>
  <c r="J14" i="2"/>
  <c r="J12" i="2"/>
  <c r="J107" i="2" s="1"/>
  <c r="E7" i="2"/>
  <c r="E103" i="2" s="1"/>
  <c r="L50" i="1"/>
  <c r="AM50" i="1"/>
  <c r="AM49" i="1"/>
  <c r="L49" i="1"/>
  <c r="AM47" i="1"/>
  <c r="L47" i="1"/>
  <c r="L45" i="1"/>
  <c r="L44" i="1"/>
  <c r="BK383" i="2"/>
  <c r="BK351" i="2"/>
  <c r="BK172" i="2"/>
  <c r="J128" i="2"/>
  <c r="BK427" i="2"/>
  <c r="BK150" i="2"/>
  <c r="BK390" i="2"/>
  <c r="J210" i="2"/>
  <c r="BK116" i="2"/>
  <c r="J433" i="2"/>
  <c r="BK282" i="2"/>
  <c r="J278" i="2"/>
  <c r="J284" i="2"/>
  <c r="BK398" i="2"/>
  <c r="J476" i="2"/>
  <c r="J474" i="2"/>
  <c r="BK270" i="2"/>
  <c r="BK261" i="2"/>
  <c r="BK169" i="2"/>
  <c r="BK474" i="2"/>
  <c r="BK422" i="2"/>
  <c r="J344" i="2"/>
  <c r="J220" i="2"/>
  <c r="J444" i="2"/>
  <c r="J449" i="2"/>
  <c r="J411" i="2"/>
  <c r="J291" i="2"/>
  <c r="BK279" i="2"/>
  <c r="BK468" i="2"/>
  <c r="J480" i="2"/>
  <c r="BK439" i="2"/>
  <c r="BK300" i="2"/>
  <c r="BK460" i="2"/>
  <c r="J297" i="2"/>
  <c r="BK462" i="2"/>
  <c r="J241" i="2"/>
  <c r="BK267" i="2"/>
  <c r="BK424" i="2"/>
  <c r="J306" i="2"/>
  <c r="J310" i="2"/>
  <c r="J287" i="2"/>
  <c r="J289" i="2"/>
  <c r="J296" i="2"/>
  <c r="J288" i="2"/>
  <c r="BK235" i="2"/>
  <c r="J439" i="2"/>
  <c r="J138" i="2"/>
  <c r="BK263" i="2"/>
  <c r="BK188" i="2"/>
  <c r="BK250" i="2"/>
  <c r="J169" i="2"/>
  <c r="BK281" i="2"/>
  <c r="J270" i="2"/>
  <c r="J239" i="2"/>
  <c r="J216" i="2"/>
  <c r="J136" i="2"/>
  <c r="BK290" i="2"/>
  <c r="J464" i="2"/>
  <c r="BK272" i="2"/>
  <c r="J132" i="2"/>
  <c r="BK134" i="2"/>
  <c r="BK476" i="2"/>
  <c r="BK308" i="2"/>
  <c r="J383" i="2"/>
  <c r="BK386" i="2"/>
  <c r="J275" i="2"/>
  <c r="BK475" i="2"/>
  <c r="J172" i="2"/>
  <c r="BK433" i="2"/>
  <c r="J338" i="2"/>
  <c r="J250" i="2"/>
  <c r="J373" i="2"/>
  <c r="J279" i="2"/>
  <c r="BK216" i="2"/>
  <c r="BK367" i="2"/>
  <c r="BK470" i="2"/>
  <c r="J261" i="2"/>
  <c r="J466" i="2"/>
  <c r="BK456" i="2"/>
  <c r="J453" i="2"/>
  <c r="J142" i="2"/>
  <c r="J299" i="2"/>
  <c r="BK128" i="2"/>
  <c r="J195" i="2"/>
  <c r="J349" i="2"/>
  <c r="J305" i="2"/>
  <c r="BK435" i="2"/>
  <c r="J362" i="2"/>
  <c r="J435" i="2"/>
  <c r="J256" i="2"/>
  <c r="J163" i="2"/>
  <c r="BK388" i="2"/>
  <c r="J255" i="2"/>
  <c r="BK303" i="2"/>
  <c r="J201" i="2"/>
  <c r="J386" i="2"/>
  <c r="BK195" i="2"/>
  <c r="BK253" i="2"/>
  <c r="BK278" i="2"/>
  <c r="BK158" i="2"/>
  <c r="BK453" i="2"/>
  <c r="BK447" i="2"/>
  <c r="J364" i="2"/>
  <c r="J339" i="2"/>
  <c r="J276" i="2"/>
  <c r="J188" i="2"/>
  <c r="BK411" i="2"/>
  <c r="BK393" i="2"/>
  <c r="BK265" i="2"/>
  <c r="J485" i="2"/>
  <c r="BK417" i="2"/>
  <c r="J154" i="2"/>
  <c r="J272" i="2"/>
  <c r="BK344" i="2"/>
  <c r="BK186" i="2"/>
  <c r="BK326" i="2"/>
  <c r="BK248" i="2"/>
  <c r="BK320" i="2"/>
  <c r="BK485" i="2"/>
  <c r="BK444" i="2"/>
  <c r="J346" i="2"/>
  <c r="BK359" i="2"/>
  <c r="J125" i="2"/>
  <c r="BK306" i="2"/>
  <c r="BK323" i="2"/>
  <c r="BK464" i="2"/>
  <c r="AS54" i="1"/>
  <c r="BK480" i="2"/>
  <c r="J237" i="2"/>
  <c r="J320" i="2"/>
  <c r="BK400" i="2"/>
  <c r="J379" i="2"/>
  <c r="J290" i="2"/>
  <c r="J232" i="2"/>
  <c r="BK405" i="2"/>
  <c r="BK287" i="2"/>
  <c r="BK356" i="2"/>
  <c r="BK191" i="2"/>
  <c r="J248" i="2"/>
  <c r="J253" i="2"/>
  <c r="J122" i="2"/>
  <c r="BK120" i="2"/>
  <c r="BK339" i="2"/>
  <c r="J356" i="2"/>
  <c r="BK156" i="2"/>
  <c r="BK336" i="2"/>
  <c r="J134" i="2"/>
  <c r="BK288" i="2"/>
  <c r="BK330" i="2"/>
  <c r="J330" i="2"/>
  <c r="BK237" i="2"/>
  <c r="J342" i="2"/>
  <c r="BK364" i="2"/>
  <c r="BK246" i="2"/>
  <c r="J300" i="2"/>
  <c r="BK284" i="2"/>
  <c r="J263" i="2"/>
  <c r="BK379" i="2"/>
  <c r="BK454" i="2"/>
  <c r="BK163" i="2"/>
  <c r="J285" i="2"/>
  <c r="BK299" i="2"/>
  <c r="BK466" i="2"/>
  <c r="J388" i="2"/>
  <c r="BK175" i="2"/>
  <c r="BK184" i="2"/>
  <c r="BK414" i="2"/>
  <c r="BK458" i="2"/>
  <c r="BK315" i="2"/>
  <c r="J140" i="2"/>
  <c r="J390" i="2"/>
  <c r="J447" i="2"/>
  <c r="J341" i="2"/>
  <c r="BK312" i="2"/>
  <c r="BK341" i="2"/>
  <c r="BK362" i="2"/>
  <c r="BK430" i="2"/>
  <c r="BK232" i="2"/>
  <c r="J405" i="2"/>
  <c r="BK297" i="2"/>
  <c r="BK441" i="2"/>
  <c r="BK224" i="2"/>
  <c r="J226" i="2"/>
  <c r="J446" i="2"/>
  <c r="J224" i="2"/>
  <c r="BK142" i="2"/>
  <c r="BK125" i="2"/>
  <c r="J181" i="2"/>
  <c r="BK449" i="2"/>
  <c r="BK291" i="2"/>
  <c r="BK132" i="2"/>
  <c r="J472" i="2"/>
  <c r="BK376" i="2"/>
  <c r="J150" i="2"/>
  <c r="BK256" i="2"/>
  <c r="J265" i="2"/>
  <c r="BK276" i="2"/>
  <c r="J456" i="2"/>
  <c r="J478" i="2"/>
  <c r="BK220" i="2"/>
  <c r="J160" i="2"/>
  <c r="J398" i="2"/>
  <c r="J334" i="2"/>
  <c r="J294" i="2"/>
  <c r="BK122" i="2"/>
  <c r="J470" i="2"/>
  <c r="BK451" i="2"/>
  <c r="BK478" i="2"/>
  <c r="BK289" i="2"/>
  <c r="J414" i="2"/>
  <c r="BK243" i="2"/>
  <c r="BK484" i="2"/>
  <c r="J184" i="2"/>
  <c r="BK334" i="2"/>
  <c r="BK166" i="2"/>
  <c r="J475" i="2"/>
  <c r="J235" i="2"/>
  <c r="J400" i="2"/>
  <c r="J351" i="2"/>
  <c r="BK446" i="2"/>
  <c r="J323" i="2"/>
  <c r="BK228" i="2"/>
  <c r="J422" i="2"/>
  <c r="J353" i="2"/>
  <c r="J152" i="2"/>
  <c r="J424" i="2"/>
  <c r="J206" i="2"/>
  <c r="BK346" i="2"/>
  <c r="J318" i="2"/>
  <c r="BK472" i="2"/>
  <c r="J462" i="2"/>
  <c r="BK318" i="2"/>
  <c r="J393" i="2"/>
  <c r="BK136" i="2"/>
  <c r="BK459" i="2"/>
  <c r="J459" i="2"/>
  <c r="BK226" i="2"/>
  <c r="BK342" i="2"/>
  <c r="BK294" i="2"/>
  <c r="BK160" i="2"/>
  <c r="J367" i="2"/>
  <c r="BK373" i="2"/>
  <c r="J267" i="2"/>
  <c r="J336" i="2"/>
  <c r="BK273" i="2"/>
  <c r="J156" i="2"/>
  <c r="BK275" i="2"/>
  <c r="J427" i="2"/>
  <c r="J326" i="2"/>
  <c r="BK210" i="2"/>
  <c r="J158" i="2"/>
  <c r="J315" i="2"/>
  <c r="J191" i="2"/>
  <c r="J273" i="2"/>
  <c r="BK255" i="2"/>
  <c r="BK241" i="2"/>
  <c r="J269" i="2"/>
  <c r="BK140" i="2"/>
  <c r="J166" i="2"/>
  <c r="J303" i="2"/>
  <c r="J430" i="2"/>
  <c r="J282" i="2"/>
  <c r="J186" i="2"/>
  <c r="BK154" i="2"/>
  <c r="J484" i="2"/>
  <c r="J281" i="2"/>
  <c r="BK370" i="2"/>
  <c r="BK147" i="2"/>
  <c r="J246" i="2"/>
  <c r="J243" i="2"/>
  <c r="BK353" i="2"/>
  <c r="J359" i="2"/>
  <c r="J376" i="2"/>
  <c r="J116" i="2"/>
  <c r="BK269" i="2"/>
  <c r="J468" i="2"/>
  <c r="J308" i="2"/>
  <c r="J370" i="2"/>
  <c r="J451" i="2"/>
  <c r="BK338" i="2"/>
  <c r="J458" i="2"/>
  <c r="BK310" i="2"/>
  <c r="J175" i="2"/>
  <c r="BK152" i="2"/>
  <c r="J312" i="2"/>
  <c r="J147" i="2"/>
  <c r="BK201" i="2"/>
  <c r="J120" i="2"/>
  <c r="BK285" i="2"/>
  <c r="BK349" i="2"/>
  <c r="BK206" i="2"/>
  <c r="BK181" i="2"/>
  <c r="J417" i="2"/>
  <c r="J460" i="2"/>
  <c r="BK296" i="2"/>
  <c r="BK138" i="2"/>
  <c r="BK305" i="2"/>
  <c r="J454" i="2"/>
  <c r="J228" i="2"/>
  <c r="J441" i="2"/>
  <c r="BK239" i="2"/>
  <c r="T131" i="2" l="1"/>
  <c r="P183" i="2"/>
  <c r="T240" i="2"/>
  <c r="T302" i="2"/>
  <c r="BK115" i="2"/>
  <c r="BK162" i="2"/>
  <c r="J162" i="2" s="1"/>
  <c r="J63" i="2" s="1"/>
  <c r="BK183" i="2"/>
  <c r="J183" i="2" s="1"/>
  <c r="J65" i="2" s="1"/>
  <c r="T194" i="2"/>
  <c r="T193" i="2" s="1"/>
  <c r="R240" i="2"/>
  <c r="P293" i="2"/>
  <c r="BK314" i="2"/>
  <c r="J314" i="2" s="1"/>
  <c r="J78" i="2" s="1"/>
  <c r="P333" i="2"/>
  <c r="T382" i="2"/>
  <c r="P450" i="2"/>
  <c r="T455" i="2"/>
  <c r="BK471" i="2"/>
  <c r="J471" i="2" s="1"/>
  <c r="J91" i="2" s="1"/>
  <c r="T115" i="2"/>
  <c r="T162" i="2"/>
  <c r="T260" i="2"/>
  <c r="P314" i="2"/>
  <c r="T325" i="2"/>
  <c r="P382" i="2"/>
  <c r="R443" i="2"/>
  <c r="T450" i="2"/>
  <c r="P471" i="2"/>
  <c r="P131" i="2"/>
  <c r="BK194" i="2"/>
  <c r="J194" i="2" s="1"/>
  <c r="J67" i="2" s="1"/>
  <c r="T223" i="2"/>
  <c r="P240" i="2"/>
  <c r="R293" i="2"/>
  <c r="R325" i="2"/>
  <c r="BK366" i="2"/>
  <c r="J366" i="2" s="1"/>
  <c r="J82" i="2" s="1"/>
  <c r="P366" i="2"/>
  <c r="P345" i="2"/>
  <c r="P426" i="2"/>
  <c r="P443" i="2"/>
  <c r="P455" i="2"/>
  <c r="R471" i="2"/>
  <c r="P483" i="2"/>
  <c r="R115" i="2"/>
  <c r="P162" i="2"/>
  <c r="R183" i="2"/>
  <c r="P223" i="2"/>
  <c r="BK260" i="2"/>
  <c r="J260" i="2" s="1"/>
  <c r="J74" i="2" s="1"/>
  <c r="P302" i="2"/>
  <c r="BK325" i="2"/>
  <c r="J325" i="2" s="1"/>
  <c r="J79" i="2" s="1"/>
  <c r="R333" i="2"/>
  <c r="T366" i="2"/>
  <c r="T345" i="2" s="1"/>
  <c r="BK426" i="2"/>
  <c r="J426" i="2" s="1"/>
  <c r="J84" i="2" s="1"/>
  <c r="T443" i="2"/>
  <c r="BK455" i="2"/>
  <c r="J455" i="2"/>
  <c r="J89" i="2" s="1"/>
  <c r="P461" i="2"/>
  <c r="R483" i="2"/>
  <c r="P115" i="2"/>
  <c r="R162" i="2"/>
  <c r="P194" i="2"/>
  <c r="P193" i="2"/>
  <c r="R223" i="2"/>
  <c r="R260" i="2"/>
  <c r="BK302" i="2"/>
  <c r="J302" i="2"/>
  <c r="J76" i="2" s="1"/>
  <c r="BK333" i="2"/>
  <c r="J333" i="2"/>
  <c r="J80" i="2" s="1"/>
  <c r="BK382" i="2"/>
  <c r="J382" i="2" s="1"/>
  <c r="J83" i="2" s="1"/>
  <c r="T426" i="2"/>
  <c r="BK450" i="2"/>
  <c r="J450" i="2"/>
  <c r="J88" i="2"/>
  <c r="R455" i="2"/>
  <c r="T461" i="2"/>
  <c r="T483" i="2"/>
  <c r="BK131" i="2"/>
  <c r="J131" i="2" s="1"/>
  <c r="J62" i="2" s="1"/>
  <c r="R194" i="2"/>
  <c r="R193" i="2"/>
  <c r="BK240" i="2"/>
  <c r="J240" i="2" s="1"/>
  <c r="J73" i="2" s="1"/>
  <c r="BK293" i="2"/>
  <c r="J293" i="2"/>
  <c r="J75" i="2" s="1"/>
  <c r="R302" i="2"/>
  <c r="R314" i="2"/>
  <c r="R311" i="2" s="1"/>
  <c r="T333" i="2"/>
  <c r="R366" i="2"/>
  <c r="R345" i="2"/>
  <c r="R426" i="2"/>
  <c r="BK443" i="2"/>
  <c r="J443" i="2" s="1"/>
  <c r="J87" i="2" s="1"/>
  <c r="BK461" i="2"/>
  <c r="J461" i="2" s="1"/>
  <c r="J90" i="2" s="1"/>
  <c r="T471" i="2"/>
  <c r="BK483" i="2"/>
  <c r="J483" i="2" s="1"/>
  <c r="J93" i="2" s="1"/>
  <c r="R131" i="2"/>
  <c r="T183" i="2"/>
  <c r="BK223" i="2"/>
  <c r="P260" i="2"/>
  <c r="T293" i="2"/>
  <c r="T314" i="2"/>
  <c r="P325" i="2"/>
  <c r="R382" i="2"/>
  <c r="R450" i="2"/>
  <c r="R461" i="2"/>
  <c r="BK209" i="2"/>
  <c r="J209" i="2" s="1"/>
  <c r="J68" i="2" s="1"/>
  <c r="BK219" i="2"/>
  <c r="J219" i="2"/>
  <c r="J70" i="2"/>
  <c r="BK345" i="2"/>
  <c r="J345" i="2"/>
  <c r="J81" i="2" s="1"/>
  <c r="BK479" i="2"/>
  <c r="J479" i="2"/>
  <c r="J92" i="2" s="1"/>
  <c r="BK215" i="2"/>
  <c r="J215" i="2"/>
  <c r="J69" i="2"/>
  <c r="BK180" i="2"/>
  <c r="J180" i="2" s="1"/>
  <c r="J64" i="2" s="1"/>
  <c r="J52" i="2"/>
  <c r="F109" i="2"/>
  <c r="BE125" i="2"/>
  <c r="BE128" i="2"/>
  <c r="BE136" i="2"/>
  <c r="BE140" i="2"/>
  <c r="BE220" i="2"/>
  <c r="BE250" i="2"/>
  <c r="BE267" i="2"/>
  <c r="BE269" i="2"/>
  <c r="BE270" i="2"/>
  <c r="BE291" i="2"/>
  <c r="BE294" i="2"/>
  <c r="BE341" i="2"/>
  <c r="BE353" i="2"/>
  <c r="BE359" i="2"/>
  <c r="BE393" i="2"/>
  <c r="BE444" i="2"/>
  <c r="BE458" i="2"/>
  <c r="BE460" i="2"/>
  <c r="BE464" i="2"/>
  <c r="BE468" i="2"/>
  <c r="BE472" i="2"/>
  <c r="BE475" i="2"/>
  <c r="J110" i="2"/>
  <c r="BE156" i="2"/>
  <c r="BE158" i="2"/>
  <c r="BE160" i="2"/>
  <c r="BE181" i="2"/>
  <c r="BE216" i="2"/>
  <c r="BE228" i="2"/>
  <c r="BE237" i="2"/>
  <c r="BE248" i="2"/>
  <c r="BE253" i="2"/>
  <c r="BE255" i="2"/>
  <c r="BE256" i="2"/>
  <c r="BE284" i="2"/>
  <c r="BE287" i="2"/>
  <c r="BE296" i="2"/>
  <c r="BE349" i="2"/>
  <c r="BE362" i="2"/>
  <c r="BE367" i="2"/>
  <c r="BE386" i="2"/>
  <c r="BE405" i="2"/>
  <c r="BE411" i="2"/>
  <c r="BE449" i="2"/>
  <c r="BE459" i="2"/>
  <c r="E48" i="2"/>
  <c r="BE120" i="2"/>
  <c r="BE122" i="2"/>
  <c r="BE152" i="2"/>
  <c r="BE154" i="2"/>
  <c r="BE166" i="2"/>
  <c r="BE175" i="2"/>
  <c r="BE184" i="2"/>
  <c r="BE224" i="2"/>
  <c r="BE226" i="2"/>
  <c r="BE235" i="2"/>
  <c r="BE239" i="2"/>
  <c r="BE290" i="2"/>
  <c r="BE338" i="2"/>
  <c r="BE342" i="2"/>
  <c r="BE373" i="2"/>
  <c r="BE383" i="2"/>
  <c r="BE424" i="2"/>
  <c r="BE451" i="2"/>
  <c r="BE453" i="2"/>
  <c r="BE466" i="2"/>
  <c r="J54" i="2"/>
  <c r="BE147" i="2"/>
  <c r="BE172" i="2"/>
  <c r="BE188" i="2"/>
  <c r="BE191" i="2"/>
  <c r="BE201" i="2"/>
  <c r="BE206" i="2"/>
  <c r="BE210" i="2"/>
  <c r="BE232" i="2"/>
  <c r="BE246" i="2"/>
  <c r="BE272" i="2"/>
  <c r="BE300" i="2"/>
  <c r="BE315" i="2"/>
  <c r="BE326" i="2"/>
  <c r="BE339" i="2"/>
  <c r="BE364" i="2"/>
  <c r="BE370" i="2"/>
  <c r="BE379" i="2"/>
  <c r="BE390" i="2"/>
  <c r="BE433" i="2"/>
  <c r="BE446" i="2"/>
  <c r="F55" i="2"/>
  <c r="BE132" i="2"/>
  <c r="BE134" i="2"/>
  <c r="BE195" i="2"/>
  <c r="BE241" i="2"/>
  <c r="BE279" i="2"/>
  <c r="BE289" i="2"/>
  <c r="BE303" i="2"/>
  <c r="BE305" i="2"/>
  <c r="BE356" i="2"/>
  <c r="BE388" i="2"/>
  <c r="BE400" i="2"/>
  <c r="BE414" i="2"/>
  <c r="BE417" i="2"/>
  <c r="BE422" i="2"/>
  <c r="BE427" i="2"/>
  <c r="BE454" i="2"/>
  <c r="BE142" i="2"/>
  <c r="BE150" i="2"/>
  <c r="BE169" i="2"/>
  <c r="BE186" i="2"/>
  <c r="BE261" i="2"/>
  <c r="BE273" i="2"/>
  <c r="BE275" i="2"/>
  <c r="BE276" i="2"/>
  <c r="BE278" i="2"/>
  <c r="BE288" i="2"/>
  <c r="BE306" i="2"/>
  <c r="BE318" i="2"/>
  <c r="BE334" i="2"/>
  <c r="BE439" i="2"/>
  <c r="BE441" i="2"/>
  <c r="BE462" i="2"/>
  <c r="BE163" i="2"/>
  <c r="BE243" i="2"/>
  <c r="BE265" i="2"/>
  <c r="BE285" i="2"/>
  <c r="BE308" i="2"/>
  <c r="BE312" i="2"/>
  <c r="BE323" i="2"/>
  <c r="BE336" i="2"/>
  <c r="BE351" i="2"/>
  <c r="BE376" i="2"/>
  <c r="BE398" i="2"/>
  <c r="BE435" i="2"/>
  <c r="BE116" i="2"/>
  <c r="BE138" i="2"/>
  <c r="BE263" i="2"/>
  <c r="BE281" i="2"/>
  <c r="BE282" i="2"/>
  <c r="BE297" i="2"/>
  <c r="BE299" i="2"/>
  <c r="BE310" i="2"/>
  <c r="BE320" i="2"/>
  <c r="BE330" i="2"/>
  <c r="BE344" i="2"/>
  <c r="BE346" i="2"/>
  <c r="BE430" i="2"/>
  <c r="BE447" i="2"/>
  <c r="BE456" i="2"/>
  <c r="BE470" i="2"/>
  <c r="BE474" i="2"/>
  <c r="BE476" i="2"/>
  <c r="BE478" i="2"/>
  <c r="BE480" i="2"/>
  <c r="BE484" i="2"/>
  <c r="BE485" i="2"/>
  <c r="J34" i="2"/>
  <c r="AW55" i="1"/>
  <c r="F36" i="2"/>
  <c r="BC55" i="1" s="1"/>
  <c r="BC54" i="1" s="1"/>
  <c r="W32" i="1" s="1"/>
  <c r="F35" i="2"/>
  <c r="BB55" i="1" s="1"/>
  <c r="BB54" i="1" s="1"/>
  <c r="AX54" i="1" s="1"/>
  <c r="F34" i="2"/>
  <c r="BA55" i="1" s="1"/>
  <c r="BA54" i="1" s="1"/>
  <c r="W30" i="1" s="1"/>
  <c r="F37" i="2"/>
  <c r="BD55" i="1" s="1"/>
  <c r="BD54" i="1" s="1"/>
  <c r="W33" i="1" s="1"/>
  <c r="P114" i="2" l="1"/>
  <c r="BK438" i="2"/>
  <c r="BK437" i="2" s="1"/>
  <c r="J437" i="2" s="1"/>
  <c r="J85" i="2" s="1"/>
  <c r="T311" i="2"/>
  <c r="BK311" i="2"/>
  <c r="J311" i="2" s="1"/>
  <c r="J77" i="2" s="1"/>
  <c r="R438" i="2"/>
  <c r="R437" i="2"/>
  <c r="P438" i="2"/>
  <c r="P437" i="2" s="1"/>
  <c r="T438" i="2"/>
  <c r="T437" i="2" s="1"/>
  <c r="P311" i="2"/>
  <c r="P222" i="2" s="1"/>
  <c r="T114" i="2"/>
  <c r="R222" i="2"/>
  <c r="R113" i="2" s="1"/>
  <c r="BK114" i="2"/>
  <c r="J114" i="2" s="1"/>
  <c r="J60" i="2" s="1"/>
  <c r="T222" i="2"/>
  <c r="BK222" i="2"/>
  <c r="J222" i="2"/>
  <c r="J71" i="2" s="1"/>
  <c r="R114" i="2"/>
  <c r="BK193" i="2"/>
  <c r="J193" i="2"/>
  <c r="J66" i="2" s="1"/>
  <c r="J115" i="2"/>
  <c r="J61" i="2"/>
  <c r="J223" i="2"/>
  <c r="J72" i="2" s="1"/>
  <c r="J438" i="2"/>
  <c r="J86" i="2"/>
  <c r="W31" i="1"/>
  <c r="J33" i="2"/>
  <c r="AV55" i="1" s="1"/>
  <c r="AT55" i="1" s="1"/>
  <c r="F33" i="2"/>
  <c r="AZ55" i="1" s="1"/>
  <c r="AZ54" i="1" s="1"/>
  <c r="W29" i="1" s="1"/>
  <c r="AW54" i="1"/>
  <c r="AK30" i="1"/>
  <c r="AY54" i="1"/>
  <c r="P113" i="2" l="1"/>
  <c r="AU55" i="1" s="1"/>
  <c r="AU54" i="1" s="1"/>
  <c r="T113" i="2"/>
  <c r="BK113" i="2"/>
  <c r="J113" i="2" s="1"/>
  <c r="J59" i="2" s="1"/>
  <c r="AV54" i="1"/>
  <c r="AK29" i="1" s="1"/>
  <c r="J30" i="2" l="1"/>
  <c r="AG55" i="1"/>
  <c r="AG54" i="1" s="1"/>
  <c r="AT54" i="1"/>
  <c r="AK26" i="1" l="1"/>
  <c r="AN54" i="1"/>
  <c r="J39" i="2"/>
  <c r="AN55" i="1"/>
  <c r="AK35" i="1"/>
</calcChain>
</file>

<file path=xl/sharedStrings.xml><?xml version="1.0" encoding="utf-8"?>
<sst xmlns="http://schemas.openxmlformats.org/spreadsheetml/2006/main" count="4382" uniqueCount="1196">
  <si>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</si>
  <si>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</si>
  <si>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</si>
  <si>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</si>
  <si>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</si>
  <si>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</si>
  <si>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</si>
  <si>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</si>
  <si>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</si>
  <si>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</si>
  <si>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</si>
  <si>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</si>
  <si>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</si>
  <si>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</si>
  <si>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</si>
  <si>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</si>
  <si>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</si>
  <si>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</si>
  <si>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</si>
  <si>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</si>
  <si>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</si>
  <si>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</si>
  <si>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</si>
  <si>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</si>
  <si>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</si>
  <si>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</si>
  <si>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</si>
  <si>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</si>
  <si>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</si>
  <si>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</si>
  <si>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</si>
  <si>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</si>
  <si>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</si>
  <si>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</si>
  <si>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</si>
  <si>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</si>
  <si>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</si>
  <si>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</si>
  <si>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</si>
  <si>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</si>
  <si>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</si>
  <si>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</si>
  <si>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</si>
  <si>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</si>
  <si>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</si>
  <si>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</si>
  <si>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</si>
  <si>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</si>
  <si>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</si>
  <si>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</si>
  <si>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</si>
  <si>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</si>
  <si>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</si>
  <si>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</si>
  <si>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</si>
  <si>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</si>
  <si>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</si>
  <si>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</si>
  <si>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</si>
  <si>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</si>
  <si>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</si>
  <si>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</si>
  <si>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</si>
  <si>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</si>
  <si>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</si>
  <si>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</si>
  <si>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</si>
  <si>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</si>
  <si>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</si>
  <si>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</si>
  <si>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</si>
  <si>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</si>
  <si>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</si>
  <si>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</si>
  <si>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05</t>
  </si>
  <si>
    <t>5. prostor - 16. patro</t>
  </si>
  <si>
    <t>STA</t>
  </si>
  <si>
    <t>1</t>
  </si>
  <si>
    <t>{95e6a759-4121-4f14-954c-9eb800974c42}</t>
  </si>
  <si>
    <t>2</t>
  </si>
  <si>
    <t>obklad</t>
  </si>
  <si>
    <t>Plocha ker. obkladu</t>
  </si>
  <si>
    <t>m2</t>
  </si>
  <si>
    <t>31,878</t>
  </si>
  <si>
    <t>3</t>
  </si>
  <si>
    <t>F011</t>
  </si>
  <si>
    <t>Plochy místností - dlažba, vč. prostoru mezi dveřmi</t>
  </si>
  <si>
    <t>5,71</t>
  </si>
  <si>
    <t>KRYCÍ LIST SOUPISU PRACÍ</t>
  </si>
  <si>
    <t>Obklad01</t>
  </si>
  <si>
    <t>Keramický obklad 1 NP, obvod</t>
  </si>
  <si>
    <t>bm</t>
  </si>
  <si>
    <t>15,37</t>
  </si>
  <si>
    <t>předstěny_SDK</t>
  </si>
  <si>
    <t xml:space="preserve">Plocha SDK předstěn </t>
  </si>
  <si>
    <t>1,125</t>
  </si>
  <si>
    <t>Objekt:</t>
  </si>
  <si>
    <t>05 - 5. prostor - 16.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</si>
  <si>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</si>
  <si>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</si>
  <si>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</si>
  <si>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</si>
  <si>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</si>
  <si>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</si>
  <si>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</si>
  <si>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</si>
  <si>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968 - Svislé konstrukce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</si>
  <si>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</si>
  <si>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</si>
  <si>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</si>
  <si>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</si>
  <si>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</si>
  <si>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</si>
  <si>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</si>
  <si>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</si>
  <si>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</si>
  <si>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</si>
  <si>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</si>
  <si>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</si>
  <si>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</si>
  <si>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</si>
  <si>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</si>
  <si>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</si>
  <si>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</si>
  <si>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</si>
  <si>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</si>
  <si>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</si>
  <si>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</si>
  <si>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</si>
  <si>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</si>
  <si>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</si>
  <si>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</si>
  <si>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</si>
  <si>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</si>
  <si>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</si>
  <si>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</si>
  <si>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</si>
  <si>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</si>
  <si>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</si>
  <si>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</si>
  <si>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</si>
  <si>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</si>
  <si>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</si>
  <si>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</si>
  <si>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</si>
  <si>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</si>
  <si>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</si>
  <si>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</si>
  <si>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</si>
  <si>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</si>
  <si>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</si>
  <si>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</si>
  <si>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</si>
  <si>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</si>
  <si>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</si>
  <si>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965042121</t>
  </si>
  <si>
    <t>Bourání mazanin betonových nebo z litého asfaltu tl. do 100 mm, plochy do 1 m2</t>
  </si>
  <si>
    <t>m3</t>
  </si>
  <si>
    <t>4</t>
  </si>
  <si>
    <t>1345529583</t>
  </si>
  <si>
    <t>Online PSC</t>
  </si>
  <si>
    <t>https://podminky.urs.cz/item/CS_URS_2025_01/965042121</t>
  </si>
  <si>
    <t>VV</t>
  </si>
  <si>
    <t>0,1*0,83*1,0</t>
  </si>
  <si>
    <t>Součet</t>
  </si>
  <si>
    <t>977311112</t>
  </si>
  <si>
    <t>Řezání stávajících betonových mazanin bez vyztužení hloubky přes 50 do 100 mm</t>
  </si>
  <si>
    <t>m</t>
  </si>
  <si>
    <t>340292035</t>
  </si>
  <si>
    <t>https://podminky.urs.cz/item/CS_URS_2025_01/977311112</t>
  </si>
  <si>
    <t>965081213</t>
  </si>
  <si>
    <t>Bourání podlah z dlaždic bez podkladního lože nebo mazaniny, s jakoukoliv výplní spár keramických nebo xylolitových tl. do 10 mm, plochy přes 1 m2</t>
  </si>
  <si>
    <t>1283985467</t>
  </si>
  <si>
    <t>https://podminky.urs.cz/item/CS_URS_2025_01/965081213</t>
  </si>
  <si>
    <t>965046111</t>
  </si>
  <si>
    <t>Broušení stávajících betonových podlah úběr do 3 mm</t>
  </si>
  <si>
    <t>1960000223</t>
  </si>
  <si>
    <t>https://podminky.urs.cz/item/CS_URS_2025_01/965046111</t>
  </si>
  <si>
    <t>5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</si>
  <si>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</si>
  <si>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</si>
  <si>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</si>
  <si>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</si>
  <si>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5,71*2 'Přepočtené koeficientem množství</t>
  </si>
  <si>
    <t>964</t>
  </si>
  <si>
    <t>Otvorové výplně, ostatní</t>
  </si>
  <si>
    <t>6</t>
  </si>
  <si>
    <t>766691914</t>
  </si>
  <si>
    <t>Ostatní práce vyvěšení nebo zavěšení křídel dřevěných dveřních, plochy do 2 m2</t>
  </si>
  <si>
    <t>kus</t>
  </si>
  <si>
    <t>16</t>
  </si>
  <si>
    <t>-1789693908</t>
  </si>
  <si>
    <t>https://podminky.urs.cz/item/CS_URS_2025_01/766691914</t>
  </si>
  <si>
    <t>7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</si>
  <si>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</si>
  <si>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</si>
  <si>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</si>
  <si>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</si>
  <si>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</si>
  <si>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8</t>
  </si>
  <si>
    <t>725210821</t>
  </si>
  <si>
    <t>Demontáž umyvadel bez výtokových armatur umyvadel</t>
  </si>
  <si>
    <t>-1151122766</t>
  </si>
  <si>
    <t>https://podminky.urs.cz/item/CS_URS_2025_01/725210821</t>
  </si>
  <si>
    <t>9</t>
  </si>
  <si>
    <t>725820801</t>
  </si>
  <si>
    <t>Demontáž baterií nástěnných do G 3/4</t>
  </si>
  <si>
    <t>299853512</t>
  </si>
  <si>
    <t>https://podminky.urs.cz/item/CS_URS_2025_01/725820801</t>
  </si>
  <si>
    <t>10</t>
  </si>
  <si>
    <t>725840850</t>
  </si>
  <si>
    <t>Demontáž baterií sprchových diferenciálních do G 3/4 x 1</t>
  </si>
  <si>
    <t>1940105810</t>
  </si>
  <si>
    <t>https://podminky.urs.cz/item/CS_URS_2025_01/725840850</t>
  </si>
  <si>
    <t>11</t>
  </si>
  <si>
    <t>969041111</t>
  </si>
  <si>
    <t>Vybourání vnitřního potrubí včetně vysekání drážky plastového do DN 50</t>
  </si>
  <si>
    <t>-1241317191</t>
  </si>
  <si>
    <t>https://podminky.urs.cz/item/CS_URS_2025_01/969041111</t>
  </si>
  <si>
    <t>"voda"2*(3,0+2,0)+0,5</t>
  </si>
  <si>
    <t>"kanalizace"1,5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</si>
  <si>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</si>
  <si>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</si>
  <si>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</si>
  <si>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</si>
  <si>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"kanalizace"0,5</t>
  </si>
  <si>
    <t>13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</si>
  <si>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</si>
  <si>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</si>
  <si>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</si>
  <si>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</si>
  <si>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14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</si>
  <si>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</si>
  <si>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</si>
  <si>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</si>
  <si>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</si>
  <si>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15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</si>
  <si>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</si>
  <si>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</si>
  <si>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</si>
  <si>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</si>
  <si>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</si>
  <si>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</si>
  <si>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</si>
  <si>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</si>
  <si>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17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</si>
  <si>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</si>
  <si>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</si>
  <si>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</si>
  <si>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</si>
  <si>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18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</si>
  <si>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</si>
  <si>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</si>
  <si>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</si>
  <si>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</si>
  <si>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</si>
  <si>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</si>
  <si>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19</t>
  </si>
  <si>
    <t>767581802</t>
  </si>
  <si>
    <t>Demontáž podhledů lamel</t>
  </si>
  <si>
    <t>-661767024</t>
  </si>
  <si>
    <t>https://podminky.urs.cz/item/CS_URS_2025_01/767581802</t>
  </si>
  <si>
    <t>20</t>
  </si>
  <si>
    <t>767582800</t>
  </si>
  <si>
    <t>Demontáž podhledů roštů</t>
  </si>
  <si>
    <t>-1798316954</t>
  </si>
  <si>
    <t>https://podminky.urs.cz/item/CS_URS_2025_01/767582800</t>
  </si>
  <si>
    <t>781471810</t>
  </si>
  <si>
    <t>Demontáž obkladů z dlaždic keramických kladených do malty</t>
  </si>
  <si>
    <t>1576904741</t>
  </si>
  <si>
    <t>https://podminky.urs.cz/item/CS_URS_2025_01/781471810</t>
  </si>
  <si>
    <t>22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</si>
  <si>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</si>
  <si>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</si>
  <si>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</si>
  <si>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</si>
  <si>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"elektro"10</t>
  </si>
  <si>
    <t>23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</si>
  <si>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</si>
  <si>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</si>
  <si>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</si>
  <si>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</si>
  <si>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"kanalizace"1,5+4</t>
  </si>
  <si>
    <t>968</t>
  </si>
  <si>
    <t>Svislé konstrukce</t>
  </si>
  <si>
    <t>24</t>
  </si>
  <si>
    <t>962031133</t>
  </si>
  <si>
    <t>Bourání příček nebo přizdívek z cihel pálených plných nebo dutých, tl. přes 100 do 150 mm</t>
  </si>
  <si>
    <t>-205714128</t>
  </si>
  <si>
    <t>https://podminky.urs.cz/item/CS_URS_2025_01/962031133</t>
  </si>
  <si>
    <t>997</t>
  </si>
  <si>
    <t>Přesun sutě</t>
  </si>
  <si>
    <t>25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</si>
  <si>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</si>
  <si>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</si>
  <si>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</si>
  <si>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</si>
  <si>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</si>
  <si>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26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</si>
  <si>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</si>
  <si>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</si>
  <si>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</si>
  <si>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</si>
  <si>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27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</si>
  <si>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</si>
  <si>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</si>
  <si>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</si>
  <si>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</si>
  <si>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3,688*24 'Přepočtené koeficientem množství</t>
  </si>
  <si>
    <t>28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</si>
  <si>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</si>
  <si>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</si>
  <si>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</si>
  <si>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</si>
  <si>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</si>
  <si>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</si>
  <si>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</si>
  <si>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29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</si>
  <si>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</si>
  <si>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</si>
  <si>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</si>
  <si>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</si>
  <si>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"po příčce"2,35*(0,17+0,185)</t>
  </si>
  <si>
    <t>"pro ZTI"(2*(3,0+2,0)+0,5+0,5+4)*0,07</t>
  </si>
  <si>
    <t>"elektro"0,03*10</t>
  </si>
  <si>
    <t>30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</si>
  <si>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</si>
  <si>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</si>
  <si>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</si>
  <si>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</si>
  <si>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</si>
  <si>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</si>
  <si>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31</t>
  </si>
  <si>
    <t>631311131</t>
  </si>
  <si>
    <t>Doplnění dosavadních mazanin prostým betonem s dodáním hmot, bez potěru, plochy jednotlivě do 1 m2 a tl. přes 80 mm</t>
  </si>
  <si>
    <t>313116705</t>
  </si>
  <si>
    <t>https://podminky.urs.cz/item/CS_URS_2025_01/631311131</t>
  </si>
  <si>
    <t>Ostatní konstrukce a práce, bourání</t>
  </si>
  <si>
    <t>32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</si>
  <si>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</si>
  <si>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</si>
  <si>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</si>
  <si>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</si>
  <si>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</si>
  <si>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</si>
  <si>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</si>
  <si>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33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</si>
  <si>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</si>
  <si>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</si>
  <si>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</si>
  <si>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</si>
  <si>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</si>
  <si>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</si>
  <si>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34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</si>
  <si>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</si>
  <si>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</si>
  <si>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</si>
  <si>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</si>
  <si>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</si>
  <si>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</si>
  <si>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</si>
  <si>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</si>
  <si>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35</t>
  </si>
  <si>
    <t>721212122</t>
  </si>
  <si>
    <t>Odtokové sprchové žlaby se zápachovou uzávěrkou a krycím roštem délky 750 mm</t>
  </si>
  <si>
    <t>-1636422854</t>
  </si>
  <si>
    <t>https://podminky.urs.cz/item/CS_URS_2025_01/721212122</t>
  </si>
  <si>
    <t>36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</si>
  <si>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</si>
  <si>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</si>
  <si>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</si>
  <si>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</si>
  <si>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37</t>
  </si>
  <si>
    <t>721174043</t>
  </si>
  <si>
    <t>Potrubí z trub polypropylenových připojovací DN 50</t>
  </si>
  <si>
    <t>2076422666</t>
  </si>
  <si>
    <t>https://podminky.urs.cz/item/CS_URS_2025_01/721174043</t>
  </si>
  <si>
    <t>38</t>
  </si>
  <si>
    <t>721174045</t>
  </si>
  <si>
    <t>Potrubí z trub polypropylenových připojovací DN 110</t>
  </si>
  <si>
    <t>533079702</t>
  </si>
  <si>
    <t>https://podminky.urs.cz/item/CS_URS_2025_01/721174045</t>
  </si>
  <si>
    <t>"WC"0,5</t>
  </si>
  <si>
    <t>39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</si>
  <si>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</si>
  <si>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</si>
  <si>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</si>
  <si>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</si>
  <si>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40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</si>
  <si>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</si>
  <si>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</si>
  <si>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</si>
  <si>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</si>
  <si>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41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</si>
  <si>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</si>
  <si>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</si>
  <si>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</si>
  <si>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</si>
  <si>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</si>
  <si>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</si>
  <si>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</si>
  <si>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42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</si>
  <si>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</si>
  <si>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</si>
  <si>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</si>
  <si>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</si>
  <si>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43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</si>
  <si>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</si>
  <si>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</si>
  <si>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</si>
  <si>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</si>
  <si>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44</t>
  </si>
  <si>
    <t>722220111</t>
  </si>
  <si>
    <t>Armatury s jedním závitem nástěnky pro výtokový ventil G 1/2"</t>
  </si>
  <si>
    <t>725396508</t>
  </si>
  <si>
    <t>https://podminky.urs.cz/item/CS_URS_2025_01/722220111</t>
  </si>
  <si>
    <t>45</t>
  </si>
  <si>
    <t>722220121</t>
  </si>
  <si>
    <t>Armatury s jedním závitem nástěnky pro baterii G 1/2"</t>
  </si>
  <si>
    <t>pár</t>
  </si>
  <si>
    <t>1635249427</t>
  </si>
  <si>
    <t>https://podminky.urs.cz/item/CS_URS_2025_01/722220121</t>
  </si>
  <si>
    <t>46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</si>
  <si>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</si>
  <si>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</si>
  <si>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</si>
  <si>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</si>
  <si>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47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</si>
  <si>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</si>
  <si>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</si>
  <si>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</si>
  <si>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</si>
  <si>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48</t>
  </si>
  <si>
    <t>K005</t>
  </si>
  <si>
    <t>D+M napojení na stávající rozvod ve stupačce - vodovod</t>
  </si>
  <si>
    <t>1477908529</t>
  </si>
  <si>
    <t>49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</si>
  <si>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</si>
  <si>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</si>
  <si>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</si>
  <si>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</si>
  <si>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</si>
  <si>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</si>
  <si>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50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</si>
  <si>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</si>
  <si>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</si>
  <si>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</si>
  <si>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</si>
  <si>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51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</si>
  <si>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</si>
  <si>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</si>
  <si>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</si>
  <si>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</si>
  <si>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52</t>
  </si>
  <si>
    <t>725244102</t>
  </si>
  <si>
    <t>Sprchové dveře a zástěny dveře sprchové do niky rámové se skleněnou výplní tl. 5 mm otvíravé jednokřídlové, na vaničku šířky 800 mm</t>
  </si>
  <si>
    <t>859023267</t>
  </si>
  <si>
    <t>https://podminky.urs.cz/item/CS_URS_2025_01/725244102</t>
  </si>
  <si>
    <t>53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</si>
  <si>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</si>
  <si>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</si>
  <si>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</si>
  <si>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</si>
  <si>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54</t>
  </si>
  <si>
    <t>M</t>
  </si>
  <si>
    <t>55431097</t>
  </si>
  <si>
    <t>dávkovač tekutého mýdla 1,2L, nerez</t>
  </si>
  <si>
    <t>-1358423371</t>
  </si>
  <si>
    <t>55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</si>
  <si>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</si>
  <si>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</si>
  <si>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</si>
  <si>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</si>
  <si>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56</t>
  </si>
  <si>
    <t>55431091</t>
  </si>
  <si>
    <t>zásobník toaletních papírů nerez D 220mm</t>
  </si>
  <si>
    <t>-1528758618</t>
  </si>
  <si>
    <t>57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</si>
  <si>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</si>
  <si>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</si>
  <si>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</si>
  <si>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</si>
  <si>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58</t>
  </si>
  <si>
    <t>55431084</t>
  </si>
  <si>
    <t>zásobník papírových ručníků skládaných nerezové provedení</t>
  </si>
  <si>
    <t>-1098777665</t>
  </si>
  <si>
    <t>59</t>
  </si>
  <si>
    <t>725291664</t>
  </si>
  <si>
    <t>Montáž doplňků zařízení koupelen a záchodů štětky závěsné</t>
  </si>
  <si>
    <t>-1939095564</t>
  </si>
  <si>
    <t>https://podminky.urs.cz/item/CS_URS_2025_01/725291664</t>
  </si>
  <si>
    <t>60</t>
  </si>
  <si>
    <t>55779013</t>
  </si>
  <si>
    <t>štětka na WC závěsná nebo na podlahu kartáč nylon nerezové záchytné pouzdro mat</t>
  </si>
  <si>
    <t>-212465938</t>
  </si>
  <si>
    <t>61</t>
  </si>
  <si>
    <t>725291667</t>
  </si>
  <si>
    <t>Montáž doplňků zařízení koupelen a záchodů piktogramu</t>
  </si>
  <si>
    <t>-615275305</t>
  </si>
  <si>
    <t>https://podminky.urs.cz/item/CS_URS_2025_01/725291667</t>
  </si>
  <si>
    <t>62</t>
  </si>
  <si>
    <t>73558009</t>
  </si>
  <si>
    <t>piktogram 120x120 nalepovací různé symboly matný nerez</t>
  </si>
  <si>
    <t>-430373810</t>
  </si>
  <si>
    <t>63</t>
  </si>
  <si>
    <t>725829131</t>
  </si>
  <si>
    <t>Baterie umyvadlové montáž ostatních typů stojánkových G 1/2"</t>
  </si>
  <si>
    <t>988399550</t>
  </si>
  <si>
    <t>https://podminky.urs.cz/item/CS_URS_2025_01/725829131</t>
  </si>
  <si>
    <t>64</t>
  </si>
  <si>
    <t>55145686</t>
  </si>
  <si>
    <t>baterie umyvadlová stojánková páková</t>
  </si>
  <si>
    <t>1045816024</t>
  </si>
  <si>
    <t>65</t>
  </si>
  <si>
    <t>725849412</t>
  </si>
  <si>
    <t>Baterie sprchové montáž nástěnných baterií s pevnou výškou sprchy</t>
  </si>
  <si>
    <t>1569497835</t>
  </si>
  <si>
    <t>https://podminky.urs.cz/item/CS_URS_2025_01/725849412</t>
  </si>
  <si>
    <t>66</t>
  </si>
  <si>
    <t>55145403</t>
  </si>
  <si>
    <t>baterie sprchová s ruční sprchou 1/2"x150mm</t>
  </si>
  <si>
    <t>-1424371472</t>
  </si>
  <si>
    <t>67</t>
  </si>
  <si>
    <t>K001</t>
  </si>
  <si>
    <t>Montáž závěsného koše, nerezového</t>
  </si>
  <si>
    <t>-314686551</t>
  </si>
  <si>
    <t>68</t>
  </si>
  <si>
    <t>55431082R2</t>
  </si>
  <si>
    <t xml:space="preserve">koš odpadkový závěsný nerezový 5 l </t>
  </si>
  <si>
    <t>798219169</t>
  </si>
  <si>
    <t>69</t>
  </si>
  <si>
    <t>K006</t>
  </si>
  <si>
    <t>D+M zrcadlo nad umyvadlo dle specifikace</t>
  </si>
  <si>
    <t>kpl</t>
  </si>
  <si>
    <t>1782459107</t>
  </si>
  <si>
    <t>70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</si>
  <si>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</si>
  <si>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</si>
  <si>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</si>
  <si>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</si>
  <si>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</si>
  <si>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</si>
  <si>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71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</si>
  <si>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</si>
  <si>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</si>
  <si>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</si>
  <si>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</si>
  <si>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72</t>
  </si>
  <si>
    <t>55281706</t>
  </si>
  <si>
    <t>montážní prvek pro závěsné WC do lehkých stěn s kovovou konstrukcí ovládání zepředu stavební v 1120mm</t>
  </si>
  <si>
    <t>-1746136985</t>
  </si>
  <si>
    <t>73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</si>
  <si>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</si>
  <si>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</si>
  <si>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</si>
  <si>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</si>
  <si>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74</t>
  </si>
  <si>
    <t>55281792</t>
  </si>
  <si>
    <t>tlačítko pro ovládání WC zepředu, chrom, Stop splachování, 246x164mm</t>
  </si>
  <si>
    <t>-2058274632</t>
  </si>
  <si>
    <t>75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</si>
  <si>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</si>
  <si>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</si>
  <si>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</si>
  <si>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</si>
  <si>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</si>
  <si>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</si>
  <si>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76</t>
  </si>
  <si>
    <t>751398022</t>
  </si>
  <si>
    <t>Montáž ostatních zařízení větrací mřížky stěnové, průřezu přes 0,04 do 0,100 m2</t>
  </si>
  <si>
    <t>1583703118</t>
  </si>
  <si>
    <t>https://podminky.urs.cz/item/CS_URS_2025_01/751398022</t>
  </si>
  <si>
    <t>77</t>
  </si>
  <si>
    <t>42972306</t>
  </si>
  <si>
    <t>mřížka stěnová otevřená jednořadá kovová úhel lamel 0° 400x200mm</t>
  </si>
  <si>
    <t>1677215087</t>
  </si>
  <si>
    <t>78</t>
  </si>
  <si>
    <t>-1835557700</t>
  </si>
  <si>
    <t>79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</si>
  <si>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</si>
  <si>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</si>
  <si>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</si>
  <si>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</si>
  <si>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80</t>
  </si>
  <si>
    <t>42972567</t>
  </si>
  <si>
    <t>mřížka větrací plastová na kruhové potrubí D 200mm</t>
  </si>
  <si>
    <t>-1774132962</t>
  </si>
  <si>
    <t>763</t>
  </si>
  <si>
    <t>Konstrukce suché výstavby</t>
  </si>
  <si>
    <t>81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</si>
  <si>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</si>
  <si>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</si>
  <si>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</si>
  <si>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</si>
  <si>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</si>
  <si>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</si>
  <si>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82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</si>
  <si>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</si>
  <si>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</si>
  <si>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</si>
  <si>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</si>
  <si>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83</t>
  </si>
  <si>
    <t>63126363</t>
  </si>
  <si>
    <t>panel akustický hygienický povrch skelná tkanina odolná proti mikroorganismům hrana zatřená rovná αw=0,80 viditelný rastr š 24mm bílý tl 20mm</t>
  </si>
  <si>
    <t>544467238</t>
  </si>
  <si>
    <t>5,71*1,05 'Přepočtené koeficientem množství</t>
  </si>
  <si>
    <t>84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</si>
  <si>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</si>
  <si>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</si>
  <si>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</si>
  <si>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</si>
  <si>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</si>
  <si>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85</t>
  </si>
  <si>
    <t>59036253</t>
  </si>
  <si>
    <t>lišta obvodová rastru nosného pro kazetové minerální podhledy Pz lakovaná v 22mm</t>
  </si>
  <si>
    <t>960650513</t>
  </si>
  <si>
    <t>15,37*1,05 'Přepočtené koeficientem množství</t>
  </si>
  <si>
    <t>763-21</t>
  </si>
  <si>
    <t>Předstěny</t>
  </si>
  <si>
    <t>86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</si>
  <si>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</si>
  <si>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</si>
  <si>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</si>
  <si>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</si>
  <si>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87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</si>
  <si>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</si>
  <si>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</si>
  <si>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</si>
  <si>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</si>
  <si>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</si>
  <si>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</si>
  <si>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88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</si>
  <si>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</si>
  <si>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</si>
  <si>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</si>
  <si>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</si>
  <si>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89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</si>
  <si>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</si>
  <si>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</si>
  <si>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</si>
  <si>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</si>
  <si>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90</t>
  </si>
  <si>
    <t>61162072</t>
  </si>
  <si>
    <t>dveře jednokřídlé voštinové povrch laminátový plné 600x1970-2100mm</t>
  </si>
  <si>
    <t>40584782</t>
  </si>
  <si>
    <t>91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</si>
  <si>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</si>
  <si>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</si>
  <si>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</si>
  <si>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</si>
  <si>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92</t>
  </si>
  <si>
    <t>54924004</t>
  </si>
  <si>
    <t>zámek zadlabací 190/140/20 L cylinder</t>
  </si>
  <si>
    <t>-1362501966</t>
  </si>
  <si>
    <t>93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</si>
  <si>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</si>
  <si>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</si>
  <si>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</si>
  <si>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</si>
  <si>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54914128</t>
  </si>
  <si>
    <t>dveřní kování interiérové rozetové spodní pro WC</t>
  </si>
  <si>
    <t>424354245</t>
  </si>
  <si>
    <t>771</t>
  </si>
  <si>
    <t>Podlahy z dlaždic</t>
  </si>
  <si>
    <t>95</t>
  </si>
  <si>
    <t>771111011</t>
  </si>
  <si>
    <t>Příprava podkladu před provedením dlažby vysátí podlah</t>
  </si>
  <si>
    <t>-1002524901</t>
  </si>
  <si>
    <t>https://podminky.urs.cz/item/CS_URS_2025_01/771111011</t>
  </si>
  <si>
    <t>96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</si>
  <si>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</si>
  <si>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</si>
  <si>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</si>
  <si>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</si>
  <si>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97</t>
  </si>
  <si>
    <t>59761177</t>
  </si>
  <si>
    <t>dlažba keramická nemrazuvzdorná R9 povrch hladký/matný tl do 10mm přes 4 do 6ks/m2</t>
  </si>
  <si>
    <t>924173777</t>
  </si>
  <si>
    <t>5,71*1,1 'Přepočtené koeficientem množství</t>
  </si>
  <si>
    <t>98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</si>
  <si>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</si>
  <si>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</si>
  <si>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</si>
  <si>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</si>
  <si>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99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</si>
  <si>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</si>
  <si>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</si>
  <si>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</si>
  <si>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</si>
  <si>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100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</si>
  <si>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</si>
  <si>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</si>
  <si>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</si>
  <si>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</si>
  <si>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</si>
  <si>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101</t>
  </si>
  <si>
    <t>59054100</t>
  </si>
  <si>
    <t>profil přechodový Al s pohyblivým ramenem 8x20mm</t>
  </si>
  <si>
    <t>1569274919</t>
  </si>
  <si>
    <t>0,6*1,1 'Přepočtené koeficientem množství</t>
  </si>
  <si>
    <t>102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</si>
  <si>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</si>
  <si>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</si>
  <si>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</si>
  <si>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</si>
  <si>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</si>
  <si>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</si>
  <si>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103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</si>
  <si>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</si>
  <si>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</si>
  <si>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</si>
  <si>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</si>
  <si>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104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</si>
  <si>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</si>
  <si>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</si>
  <si>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</si>
  <si>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</si>
  <si>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HI"0,15*Obklad01+2,1*(0,27+0,89+0,83+0,89)</t>
  </si>
  <si>
    <t>105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</si>
  <si>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</si>
  <si>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</si>
  <si>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</si>
  <si>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</si>
  <si>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</si>
  <si>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</si>
  <si>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14,064*1,5 'Přepočtené koeficientem množství</t>
  </si>
  <si>
    <t>106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</si>
  <si>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</si>
  <si>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</si>
  <si>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</si>
  <si>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</si>
  <si>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Obklad01+2,1*3</t>
  </si>
  <si>
    <t>107</t>
  </si>
  <si>
    <t>28355022</t>
  </si>
  <si>
    <t>páska pružná těsnící hydroizolační š do 125mm</t>
  </si>
  <si>
    <t>-313286519</t>
  </si>
  <si>
    <t>Poznámka k položce:_x000D_
Pás pogumovaný</t>
  </si>
  <si>
    <t>21,67*1,1 'Přepočtené koeficientem množství</t>
  </si>
  <si>
    <t>781</t>
  </si>
  <si>
    <t>Dokončovací práce - obklady</t>
  </si>
  <si>
    <t>108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</si>
  <si>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</si>
  <si>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</si>
  <si>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</si>
  <si>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</si>
  <si>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109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</si>
  <si>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</si>
  <si>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</si>
  <si>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</si>
  <si>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</si>
  <si>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110</t>
  </si>
  <si>
    <t>59761707</t>
  </si>
  <si>
    <t>obklad keramický nemrazuvzdorný povrch hladký/lesklý tl do 10mm přes 4 do 6ks/m2</t>
  </si>
  <si>
    <t>-375147238</t>
  </si>
  <si>
    <t>31,878*1,1 'Přepočtené koeficientem množství</t>
  </si>
  <si>
    <t>111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</si>
  <si>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</si>
  <si>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</si>
  <si>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</si>
  <si>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</si>
  <si>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112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</si>
  <si>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</si>
  <si>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</si>
  <si>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</si>
  <si>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</si>
  <si>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rohy"2,35*5</t>
  </si>
  <si>
    <t>"přizdívky nad WC"0,9</t>
  </si>
  <si>
    <t>113</t>
  </si>
  <si>
    <t>59054132</t>
  </si>
  <si>
    <t>profil ukončovací pro vnější hrany obkladů hliník leskle eloxovaný chromem 8x2500mm</t>
  </si>
  <si>
    <t>-332123119</t>
  </si>
  <si>
    <t>12,65*1,1 'Přepočtené koeficientem množství</t>
  </si>
  <si>
    <t>114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</si>
  <si>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</si>
  <si>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</si>
  <si>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</si>
  <si>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</si>
  <si>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kouty"2,35*13</t>
  </si>
  <si>
    <t>115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</si>
  <si>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</si>
  <si>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</si>
  <si>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</si>
  <si>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</si>
  <si>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</si>
  <si>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"elektro"4*2</t>
  </si>
  <si>
    <t>"sprcha"2*1</t>
  </si>
  <si>
    <t>116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</si>
  <si>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</si>
  <si>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</si>
  <si>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</si>
  <si>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</si>
  <si>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</si>
  <si>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117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</si>
  <si>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</si>
  <si>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</si>
  <si>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</si>
  <si>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</si>
  <si>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</si>
  <si>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118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</si>
  <si>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</si>
  <si>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</si>
  <si>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</si>
  <si>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</si>
  <si>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nádržky"0,9</t>
  </si>
  <si>
    <t>"ostré rohy"2,35*6</t>
  </si>
  <si>
    <t>119</t>
  </si>
  <si>
    <t>887815058</t>
  </si>
  <si>
    <t>15*0,3 'Přepočtené koeficientem množství</t>
  </si>
  <si>
    <t>120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</si>
  <si>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</si>
  <si>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</si>
  <si>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</si>
  <si>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</si>
  <si>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</si>
  <si>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</si>
  <si>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121</t>
  </si>
  <si>
    <t>783306801</t>
  </si>
  <si>
    <t>Odstranění nátěrů ze zámečnických konstrukcí obroušením</t>
  </si>
  <si>
    <t>1572284042</t>
  </si>
  <si>
    <t>https://podminky.urs.cz/item/CS_URS_2025_01/783306801</t>
  </si>
  <si>
    <t>2*0,25*(0,7+2*2,02)</t>
  </si>
  <si>
    <t>122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</si>
  <si>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</si>
  <si>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</si>
  <si>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</si>
  <si>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</si>
  <si>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123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</si>
  <si>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</si>
  <si>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</si>
  <si>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</si>
  <si>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</si>
  <si>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124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</si>
  <si>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</si>
  <si>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</si>
  <si>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</si>
  <si>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</si>
  <si>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</si>
  <si>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</si>
  <si>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</si>
  <si>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125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</si>
  <si>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</si>
  <si>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</si>
  <si>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</si>
  <si>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</si>
  <si>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126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</si>
  <si>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</si>
  <si>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</si>
  <si>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</si>
  <si>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</si>
  <si>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</si>
  <si>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</si>
  <si>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127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</si>
  <si>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</si>
  <si>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</si>
  <si>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</si>
  <si>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</si>
  <si>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128</t>
  </si>
  <si>
    <t>34571521</t>
  </si>
  <si>
    <t>krabice pod omítku PVC odbočná kruhová D 70mm s víčkem a svorkovnicí</t>
  </si>
  <si>
    <t>1754990767</t>
  </si>
  <si>
    <t>129</t>
  </si>
  <si>
    <t>741112061</t>
  </si>
  <si>
    <t>Montáž krabice přístrojová zapuštěná plastová kruhová</t>
  </si>
  <si>
    <t>325255391</t>
  </si>
  <si>
    <t>https://podminky.urs.cz/item/CS_URS_2025_01/741112061</t>
  </si>
  <si>
    <t>130</t>
  </si>
  <si>
    <t>34571450</t>
  </si>
  <si>
    <t>krabice pod omítku PVC přístrojová kruhová D 70mm</t>
  </si>
  <si>
    <t>1533198490</t>
  </si>
  <si>
    <t>211</t>
  </si>
  <si>
    <t>Zásuvky</t>
  </si>
  <si>
    <t>131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</si>
  <si>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</si>
  <si>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</si>
  <si>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</si>
  <si>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</si>
  <si>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132</t>
  </si>
  <si>
    <t>34539059</t>
  </si>
  <si>
    <t>rámeček jednonásobný</t>
  </si>
  <si>
    <t>1142090288</t>
  </si>
  <si>
    <t>133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</si>
  <si>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</si>
  <si>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</si>
  <si>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</si>
  <si>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</si>
  <si>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</si>
  <si>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134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</si>
  <si>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</si>
  <si>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</si>
  <si>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</si>
  <si>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</si>
  <si>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135</t>
  </si>
  <si>
    <t>34539010</t>
  </si>
  <si>
    <t>přístroj spínače jednopólového, řazení 1, 1So bezšroubové svorky</t>
  </si>
  <si>
    <t>-683354356</t>
  </si>
  <si>
    <t>136</t>
  </si>
  <si>
    <t>34539049</t>
  </si>
  <si>
    <t>kryt spínače jednoduchý</t>
  </si>
  <si>
    <t>-1212040414</t>
  </si>
  <si>
    <t>137</t>
  </si>
  <si>
    <t>34539059.1</t>
  </si>
  <si>
    <t>-269562847</t>
  </si>
  <si>
    <t>213</t>
  </si>
  <si>
    <t>Vodiče</t>
  </si>
  <si>
    <t>138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</si>
  <si>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</si>
  <si>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</si>
  <si>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</si>
  <si>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</si>
  <si>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139</t>
  </si>
  <si>
    <t>34111030</t>
  </si>
  <si>
    <t>kabel instalační jádro Cu plné izolace PVC plášť PVC 450/750V (CYKY) 3x1,5mm2</t>
  </si>
  <si>
    <t>-1548736427</t>
  </si>
  <si>
    <t>6*1,15 'Přepočtené koeficientem množství</t>
  </si>
  <si>
    <t>140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</si>
  <si>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</si>
  <si>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</si>
  <si>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</si>
  <si>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</si>
  <si>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141</t>
  </si>
  <si>
    <t>34111036</t>
  </si>
  <si>
    <t>kabel instalační jádro Cu plné izolace PVC plášť PVC 450/750V (CYKY) 3x2,5mm2</t>
  </si>
  <si>
    <t>-2041485473</t>
  </si>
  <si>
    <t>4*1,15 'Přepočtené koeficientem množství</t>
  </si>
  <si>
    <t>142</t>
  </si>
  <si>
    <t>K007</t>
  </si>
  <si>
    <t xml:space="preserve">Napojení na stávající rozvod </t>
  </si>
  <si>
    <t>-714331054</t>
  </si>
  <si>
    <t>216</t>
  </si>
  <si>
    <t>Osvětlení</t>
  </si>
  <si>
    <t>143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</si>
  <si>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</si>
  <si>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</si>
  <si>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</si>
  <si>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</si>
  <si>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144</t>
  </si>
  <si>
    <t>34513187</t>
  </si>
  <si>
    <t>objímka žárovky E27 svorcová 13x1 keramická 1332-857 s kovovým kroužkem</t>
  </si>
  <si>
    <t>807262816</t>
  </si>
  <si>
    <t>145</t>
  </si>
  <si>
    <t>34711210</t>
  </si>
  <si>
    <t>žárovka čirá E27/42W</t>
  </si>
  <si>
    <t>-59704954</t>
  </si>
  <si>
    <t>146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</si>
  <si>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</si>
  <si>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</si>
  <si>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</si>
  <si>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</si>
  <si>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147</t>
  </si>
  <si>
    <t>34825011</t>
  </si>
  <si>
    <t>svítidlo vestavné stropní panelové čtvercové/obdélníkové 0,09-0,36m2 - odolné vlhkosti</t>
  </si>
  <si>
    <t>550323641</t>
  </si>
  <si>
    <t>HZS</t>
  </si>
  <si>
    <t>Hodinové zúčtovací sazby</t>
  </si>
  <si>
    <t>148</t>
  </si>
  <si>
    <t>HZS1291</t>
  </si>
  <si>
    <t>Hodinové zúčtovací sazby profesí HSV zemní a pomocné práce pomocný stavební dělník</t>
  </si>
  <si>
    <t>hod</t>
  </si>
  <si>
    <t>512</t>
  </si>
  <si>
    <t>-786760541</t>
  </si>
  <si>
    <t>https://podminky.urs.cz/item/CS_URS_2025_01/HZS1291</t>
  </si>
  <si>
    <t>"demontáž drobných kcí a vyklizení"2</t>
  </si>
  <si>
    <t>VRN</t>
  </si>
  <si>
    <t>Vedlejší rozpočtové náklady</t>
  </si>
  <si>
    <t>149</t>
  </si>
  <si>
    <t>K002</t>
  </si>
  <si>
    <t>Zařízení staveniště vč. zabezpečení stavby</t>
  </si>
  <si>
    <t>-363362025</t>
  </si>
  <si>
    <t>150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</si>
  <si>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</si>
  <si>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</si>
  <si>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</si>
  <si>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</si>
  <si>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</si>
  <si>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5,65</t>
  </si>
  <si>
    <t>"prostor mezi dveřmi"0,7*0,085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</si>
  <si>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</si>
  <si>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</si>
  <si>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</si>
  <si>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</si>
  <si>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</si>
  <si>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</si>
  <si>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</si>
  <si>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</si>
  <si>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</si>
  <si>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</si>
  <si>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</si>
  <si>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</si>
  <si>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2,35*obklad01</t>
  </si>
  <si>
    <t>"odpočet otvorů"-0,7*2,02*3</t>
  </si>
  <si>
    <t>Oprava vnitřní vápenocementové hrubé omítky tl do 20 mm stěn v rozsahu plochy přes 30 do 50 %</t>
  </si>
  <si>
    <t>Nátěr penetrační na stěnu</t>
  </si>
  <si>
    <t>Demontáž obkladů z obkladaček keramických kladených do malty</t>
  </si>
  <si>
    <t>Příplatek k montáži obkladů keramických lepených cementovým flexibilním lepidlem za plochu do 10 m2</t>
  </si>
  <si>
    <t>(0,9+1,68)*2</t>
  </si>
  <si>
    <t>(1,955+3,15)*2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</si>
  <si>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</si>
  <si>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</si>
  <si>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</si>
  <si>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</si>
  <si>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</si>
  <si>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</si>
  <si>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omítka</t>
  </si>
  <si>
    <t>Plocha omítky</t>
  </si>
  <si>
    <t>1,25*0,9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</si>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</sst>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97013501" TargetMode="External"/><Relationship Id="rId21" Type="http://schemas.openxmlformats.org/officeDocument/2006/relationships/hyperlink" Target="https://podminky.urs.cz/item/CS_URS_2025_01/781471810" TargetMode="External"/><Relationship Id="rId42" Type="http://schemas.openxmlformats.org/officeDocument/2006/relationships/hyperlink" Target="https://podminky.urs.cz/item/CS_URS_2025_01/722174022" TargetMode="External"/><Relationship Id="rId47" Type="http://schemas.openxmlformats.org/officeDocument/2006/relationships/hyperlink" Target="https://podminky.urs.cz/item/CS_URS_2025_01/722181231" TargetMode="External"/><Relationship Id="rId63" Type="http://schemas.openxmlformats.org/officeDocument/2006/relationships/hyperlink" Target="https://podminky.urs.cz/item/CS_URS_2025_01/751398812" TargetMode="External"/><Relationship Id="rId68" Type="http://schemas.openxmlformats.org/officeDocument/2006/relationships/hyperlink" Target="https://podminky.urs.cz/item/CS_URS_2025_01/763121424" TargetMode="External"/><Relationship Id="rId84" Type="http://schemas.openxmlformats.org/officeDocument/2006/relationships/hyperlink" Target="https://podminky.urs.cz/item/CS_URS_2025_01/781474164" TargetMode="External"/><Relationship Id="rId89" Type="http://schemas.openxmlformats.org/officeDocument/2006/relationships/hyperlink" Target="https://podminky.urs.cz/item/CS_URS_2025_01/781495143" TargetMode="External"/><Relationship Id="rId16" Type="http://schemas.openxmlformats.org/officeDocument/2006/relationships/hyperlink" Target="https://podminky.urs.cz/item/CS_URS_2025_01/741371841" TargetMode="External"/><Relationship Id="rId107" Type="http://schemas.openxmlformats.org/officeDocument/2006/relationships/hyperlink" Target="https://podminky.urs.cz/item/CS_URS_2025_01/HZS1291" TargetMode="External"/><Relationship Id="rId11" Type="http://schemas.openxmlformats.org/officeDocument/2006/relationships/hyperlink" Target="https://podminky.urs.cz/item/CS_URS_2025_01/969041111" TargetMode="External"/><Relationship Id="rId32" Type="http://schemas.openxmlformats.org/officeDocument/2006/relationships/hyperlink" Target="https://podminky.urs.cz/item/CS_URS_2025_01/952901111" TargetMode="External"/><Relationship Id="rId37" Type="http://schemas.openxmlformats.org/officeDocument/2006/relationships/hyperlink" Target="https://podminky.urs.cz/item/CS_URS_2025_01/721174043" TargetMode="External"/><Relationship Id="rId53" Type="http://schemas.openxmlformats.org/officeDocument/2006/relationships/hyperlink" Target="https://podminky.urs.cz/item/CS_URS_2025_01/725291654" TargetMode="External"/><Relationship Id="rId58" Type="http://schemas.openxmlformats.org/officeDocument/2006/relationships/hyperlink" Target="https://podminky.urs.cz/item/CS_URS_2025_01/998725121" TargetMode="External"/><Relationship Id="rId74" Type="http://schemas.openxmlformats.org/officeDocument/2006/relationships/hyperlink" Target="https://podminky.urs.cz/item/CS_URS_2025_01/771111011" TargetMode="External"/><Relationship Id="rId79" Type="http://schemas.openxmlformats.org/officeDocument/2006/relationships/hyperlink" Target="https://podminky.urs.cz/item/CS_URS_2025_01/998771121" TargetMode="External"/><Relationship Id="rId102" Type="http://schemas.openxmlformats.org/officeDocument/2006/relationships/hyperlink" Target="https://podminky.urs.cz/item/CS_URS_2025_01/741310101" TargetMode="External"/><Relationship Id="rId5" Type="http://schemas.openxmlformats.org/officeDocument/2006/relationships/hyperlink" Target="https://podminky.urs.cz/item/CS_URS_2025_01/965046119" TargetMode="External"/><Relationship Id="rId90" Type="http://schemas.openxmlformats.org/officeDocument/2006/relationships/hyperlink" Target="https://podminky.urs.cz/item/CS_URS_2025_01/781495153" TargetMode="External"/><Relationship Id="rId95" Type="http://schemas.openxmlformats.org/officeDocument/2006/relationships/hyperlink" Target="https://podminky.urs.cz/item/CS_URS_2025_01/783324101" TargetMode="External"/><Relationship Id="rId22" Type="http://schemas.openxmlformats.org/officeDocument/2006/relationships/hyperlink" Target="https://podminky.urs.cz/item/CS_URS_2025_01/974031121" TargetMode="External"/><Relationship Id="rId27" Type="http://schemas.openxmlformats.org/officeDocument/2006/relationships/hyperlink" Target="https://podminky.urs.cz/item/CS_URS_2025_01/997013509" TargetMode="External"/><Relationship Id="rId43" Type="http://schemas.openxmlformats.org/officeDocument/2006/relationships/hyperlink" Target="https://podminky.urs.cz/item/CS_URS_2025_01/722220111" TargetMode="External"/><Relationship Id="rId48" Type="http://schemas.openxmlformats.org/officeDocument/2006/relationships/hyperlink" Target="https://podminky.urs.cz/item/CS_URS_2025_01/725112022" TargetMode="External"/><Relationship Id="rId64" Type="http://schemas.openxmlformats.org/officeDocument/2006/relationships/hyperlink" Target="https://podminky.urs.cz/item/CS_URS_2025_01/751398012" TargetMode="External"/><Relationship Id="rId69" Type="http://schemas.openxmlformats.org/officeDocument/2006/relationships/hyperlink" Target="https://podminky.urs.cz/item/CS_URS_2025_01/763121714" TargetMode="External"/><Relationship Id="rId80" Type="http://schemas.openxmlformats.org/officeDocument/2006/relationships/hyperlink" Target="https://podminky.urs.cz/item/CS_URS_2025_01/771591207" TargetMode="External"/><Relationship Id="rId85" Type="http://schemas.openxmlformats.org/officeDocument/2006/relationships/hyperlink" Target="https://podminky.urs.cz/item/CS_URS_2025_01/781472291" TargetMode="External"/><Relationship Id="rId12" Type="http://schemas.openxmlformats.org/officeDocument/2006/relationships/hyperlink" Target="https://podminky.urs.cz/item/CS_URS_2025_01/969041112" TargetMode="External"/><Relationship Id="rId17" Type="http://schemas.openxmlformats.org/officeDocument/2006/relationships/hyperlink" Target="https://podminky.urs.cz/item/CS_URS_2025_01/751398812" TargetMode="External"/><Relationship Id="rId33" Type="http://schemas.openxmlformats.org/officeDocument/2006/relationships/hyperlink" Target="https://podminky.urs.cz/item/CS_URS_2025_01/949101111" TargetMode="External"/><Relationship Id="rId38" Type="http://schemas.openxmlformats.org/officeDocument/2006/relationships/hyperlink" Target="https://podminky.urs.cz/item/CS_URS_2025_01/721174045" TargetMode="External"/><Relationship Id="rId59" Type="http://schemas.openxmlformats.org/officeDocument/2006/relationships/hyperlink" Target="https://podminky.urs.cz/item/CS_URS_2025_01/726131204" TargetMode="External"/><Relationship Id="rId103" Type="http://schemas.openxmlformats.org/officeDocument/2006/relationships/hyperlink" Target="https://podminky.urs.cz/item/CS_URS_2025_01/741122015" TargetMode="External"/><Relationship Id="rId108" Type="http://schemas.openxmlformats.org/officeDocument/2006/relationships/drawing" Target="../drawings/drawing2.xml"/><Relationship Id="rId20" Type="http://schemas.openxmlformats.org/officeDocument/2006/relationships/hyperlink" Target="https://podminky.urs.cz/item/CS_URS_2025_01/767582800" TargetMode="External"/><Relationship Id="rId41" Type="http://schemas.openxmlformats.org/officeDocument/2006/relationships/hyperlink" Target="https://podminky.urs.cz/item/CS_URS_2025_01/998722121" TargetMode="External"/><Relationship Id="rId54" Type="http://schemas.openxmlformats.org/officeDocument/2006/relationships/hyperlink" Target="https://podminky.urs.cz/item/CS_URS_2025_01/725291664" TargetMode="External"/><Relationship Id="rId62" Type="http://schemas.openxmlformats.org/officeDocument/2006/relationships/hyperlink" Target="https://podminky.urs.cz/item/CS_URS_2025_01/751398022" TargetMode="External"/><Relationship Id="rId70" Type="http://schemas.openxmlformats.org/officeDocument/2006/relationships/hyperlink" Target="https://podminky.urs.cz/item/CS_URS_2025_01/998766121" TargetMode="External"/><Relationship Id="rId75" Type="http://schemas.openxmlformats.org/officeDocument/2006/relationships/hyperlink" Target="https://podminky.urs.cz/item/CS_URS_2025_01/771574414" TargetMode="External"/><Relationship Id="rId83" Type="http://schemas.openxmlformats.org/officeDocument/2006/relationships/hyperlink" Target="https://podminky.urs.cz/item/CS_URS_2025_01/781121011" TargetMode="External"/><Relationship Id="rId88" Type="http://schemas.openxmlformats.org/officeDocument/2006/relationships/hyperlink" Target="https://podminky.urs.cz/item/CS_URS_2025_01/781495142" TargetMode="External"/><Relationship Id="rId91" Type="http://schemas.openxmlformats.org/officeDocument/2006/relationships/hyperlink" Target="https://podminky.urs.cz/item/CS_URS_2025_01/781571111" TargetMode="External"/><Relationship Id="rId96" Type="http://schemas.openxmlformats.org/officeDocument/2006/relationships/hyperlink" Target="https://podminky.urs.cz/item/CS_URS_2025_01/783327101" TargetMode="External"/><Relationship Id="rId1" Type="http://schemas.openxmlformats.org/officeDocument/2006/relationships/hyperlink" Target="https://podminky.urs.cz/item/CS_URS_2025_01/965042121" TargetMode="External"/><Relationship Id="rId6" Type="http://schemas.openxmlformats.org/officeDocument/2006/relationships/hyperlink" Target="https://podminky.urs.cz/item/CS_URS_2025_01/766691914" TargetMode="External"/><Relationship Id="rId15" Type="http://schemas.openxmlformats.org/officeDocument/2006/relationships/hyperlink" Target="https://podminky.urs.cz/item/CS_URS_2025_01/741125811" TargetMode="External"/><Relationship Id="rId23" Type="http://schemas.openxmlformats.org/officeDocument/2006/relationships/hyperlink" Target="https://podminky.urs.cz/item/CS_URS_2025_01/974031132" TargetMode="External"/><Relationship Id="rId28" Type="http://schemas.openxmlformats.org/officeDocument/2006/relationships/hyperlink" Target="https://podminky.urs.cz/item/CS_URS_2025_01/997013631" TargetMode="External"/><Relationship Id="rId36" Type="http://schemas.openxmlformats.org/officeDocument/2006/relationships/hyperlink" Target="https://podminky.urs.cz/item/CS_URS_2025_01/998721121" TargetMode="External"/><Relationship Id="rId49" Type="http://schemas.openxmlformats.org/officeDocument/2006/relationships/hyperlink" Target="https://podminky.urs.cz/item/CS_URS_2025_01/725211617" TargetMode="External"/><Relationship Id="rId57" Type="http://schemas.openxmlformats.org/officeDocument/2006/relationships/hyperlink" Target="https://podminky.urs.cz/item/CS_URS_2025_01/725849412" TargetMode="External"/><Relationship Id="rId106" Type="http://schemas.openxmlformats.org/officeDocument/2006/relationships/hyperlink" Target="https://podminky.urs.cz/item/CS_URS_2025_01/741372112" TargetMode="External"/><Relationship Id="rId10" Type="http://schemas.openxmlformats.org/officeDocument/2006/relationships/hyperlink" Target="https://podminky.urs.cz/item/CS_URS_2025_01/725840850" TargetMode="External"/><Relationship Id="rId31" Type="http://schemas.openxmlformats.org/officeDocument/2006/relationships/hyperlink" Target="https://podminky.urs.cz/item/CS_URS_2025_01/631311131" TargetMode="External"/><Relationship Id="rId44" Type="http://schemas.openxmlformats.org/officeDocument/2006/relationships/hyperlink" Target="https://podminky.urs.cz/item/CS_URS_2025_01/722220121" TargetMode="External"/><Relationship Id="rId52" Type="http://schemas.openxmlformats.org/officeDocument/2006/relationships/hyperlink" Target="https://podminky.urs.cz/item/CS_URS_2025_01/725291653" TargetMode="External"/><Relationship Id="rId60" Type="http://schemas.openxmlformats.org/officeDocument/2006/relationships/hyperlink" Target="https://podminky.urs.cz/item/CS_URS_2025_01/726191011" TargetMode="External"/><Relationship Id="rId65" Type="http://schemas.openxmlformats.org/officeDocument/2006/relationships/hyperlink" Target="https://podminky.urs.cz/item/CS_URS_2025_01/998763331" TargetMode="External"/><Relationship Id="rId73" Type="http://schemas.openxmlformats.org/officeDocument/2006/relationships/hyperlink" Target="https://podminky.urs.cz/item/CS_URS_2025_01/766660730" TargetMode="External"/><Relationship Id="rId78" Type="http://schemas.openxmlformats.org/officeDocument/2006/relationships/hyperlink" Target="https://podminky.urs.cz/item/CS_URS_2025_01/771161021" TargetMode="External"/><Relationship Id="rId81" Type="http://schemas.openxmlformats.org/officeDocument/2006/relationships/hyperlink" Target="https://podminky.urs.cz/item/CS_URS_2025_01/781131207" TargetMode="External"/><Relationship Id="rId86" Type="http://schemas.openxmlformats.org/officeDocument/2006/relationships/hyperlink" Target="https://podminky.urs.cz/item/CS_URS_2025_01/781492211" TargetMode="External"/><Relationship Id="rId94" Type="http://schemas.openxmlformats.org/officeDocument/2006/relationships/hyperlink" Target="https://podminky.urs.cz/item/CS_URS_2025_01/783301313" TargetMode="External"/><Relationship Id="rId99" Type="http://schemas.openxmlformats.org/officeDocument/2006/relationships/hyperlink" Target="https://podminky.urs.cz/item/CS_URS_2025_01/741112101" TargetMode="External"/><Relationship Id="rId101" Type="http://schemas.openxmlformats.org/officeDocument/2006/relationships/hyperlink" Target="https://podminky.urs.cz/item/CS_URS_2025_01/741313001" TargetMode="External"/><Relationship Id="rId4" Type="http://schemas.openxmlformats.org/officeDocument/2006/relationships/hyperlink" Target="https://podminky.urs.cz/item/CS_URS_2025_01/965046111" TargetMode="External"/><Relationship Id="rId9" Type="http://schemas.openxmlformats.org/officeDocument/2006/relationships/hyperlink" Target="https://podminky.urs.cz/item/CS_URS_2025_01/725820801" TargetMode="External"/><Relationship Id="rId13" Type="http://schemas.openxmlformats.org/officeDocument/2006/relationships/hyperlink" Target="https://podminky.urs.cz/item/CS_URS_2025_01/741315823" TargetMode="External"/><Relationship Id="rId18" Type="http://schemas.openxmlformats.org/officeDocument/2006/relationships/hyperlink" Target="https://podminky.urs.cz/item/CS_URS_2025_01/977132112" TargetMode="External"/><Relationship Id="rId39" Type="http://schemas.openxmlformats.org/officeDocument/2006/relationships/hyperlink" Target="https://podminky.urs.cz/item/CS_URS_2025_01/721194105" TargetMode="External"/><Relationship Id="rId34" Type="http://schemas.openxmlformats.org/officeDocument/2006/relationships/hyperlink" Target="https://podminky.urs.cz/item/CS_URS_2025_01/998018001" TargetMode="External"/><Relationship Id="rId50" Type="http://schemas.openxmlformats.org/officeDocument/2006/relationships/hyperlink" Target="https://podminky.urs.cz/item/CS_URS_2025_01/725244102" TargetMode="External"/><Relationship Id="rId55" Type="http://schemas.openxmlformats.org/officeDocument/2006/relationships/hyperlink" Target="https://podminky.urs.cz/item/CS_URS_2025_01/725291667" TargetMode="External"/><Relationship Id="rId76" Type="http://schemas.openxmlformats.org/officeDocument/2006/relationships/hyperlink" Target="https://podminky.urs.cz/item/CS_URS_2025_01/771577211" TargetMode="External"/><Relationship Id="rId97" Type="http://schemas.openxmlformats.org/officeDocument/2006/relationships/hyperlink" Target="https://podminky.urs.cz/item/CS_URS_2025_01/741810001" TargetMode="External"/><Relationship Id="rId104" Type="http://schemas.openxmlformats.org/officeDocument/2006/relationships/hyperlink" Target="https://podminky.urs.cz/item/CS_URS_2025_01/741122016" TargetMode="External"/><Relationship Id="rId7" Type="http://schemas.openxmlformats.org/officeDocument/2006/relationships/hyperlink" Target="https://podminky.urs.cz/item/CS_URS_2025_01/725110811" TargetMode="External"/><Relationship Id="rId71" Type="http://schemas.openxmlformats.org/officeDocument/2006/relationships/hyperlink" Target="https://podminky.urs.cz/item/CS_URS_2025_01/766660001" TargetMode="External"/><Relationship Id="rId92" Type="http://schemas.openxmlformats.org/officeDocument/2006/relationships/hyperlink" Target="https://podminky.urs.cz/item/CS_URS_2025_01/998781121" TargetMode="External"/><Relationship Id="rId2" Type="http://schemas.openxmlformats.org/officeDocument/2006/relationships/hyperlink" Target="https://podminky.urs.cz/item/CS_URS_2025_01/977311112" TargetMode="External"/><Relationship Id="rId29" Type="http://schemas.openxmlformats.org/officeDocument/2006/relationships/hyperlink" Target="https://podminky.urs.cz/item/CS_URS_2025_01/612325101" TargetMode="External"/><Relationship Id="rId24" Type="http://schemas.openxmlformats.org/officeDocument/2006/relationships/hyperlink" Target="https://podminky.urs.cz/item/CS_URS_2025_01/962031133" TargetMode="External"/><Relationship Id="rId40" Type="http://schemas.openxmlformats.org/officeDocument/2006/relationships/hyperlink" Target="https://podminky.urs.cz/item/CS_URS_2025_01/721194109" TargetMode="External"/><Relationship Id="rId45" Type="http://schemas.openxmlformats.org/officeDocument/2006/relationships/hyperlink" Target="https://podminky.urs.cz/item/CS_URS_2025_01/722290226" TargetMode="External"/><Relationship Id="rId66" Type="http://schemas.openxmlformats.org/officeDocument/2006/relationships/hyperlink" Target="https://podminky.urs.cz/item/CS_URS_2025_01/714121012" TargetMode="External"/><Relationship Id="rId87" Type="http://schemas.openxmlformats.org/officeDocument/2006/relationships/hyperlink" Target="https://podminky.urs.cz/item/CS_URS_2025_01/781495115" TargetMode="External"/><Relationship Id="rId61" Type="http://schemas.openxmlformats.org/officeDocument/2006/relationships/hyperlink" Target="https://podminky.urs.cz/item/CS_URS_2025_01/998726131" TargetMode="External"/><Relationship Id="rId82" Type="http://schemas.openxmlformats.org/officeDocument/2006/relationships/hyperlink" Target="https://podminky.urs.cz/item/CS_URS_2025_01/781131237" TargetMode="External"/><Relationship Id="rId19" Type="http://schemas.openxmlformats.org/officeDocument/2006/relationships/hyperlink" Target="https://podminky.urs.cz/item/CS_URS_2025_01/767581802" TargetMode="External"/><Relationship Id="rId14" Type="http://schemas.openxmlformats.org/officeDocument/2006/relationships/hyperlink" Target="https://podminky.urs.cz/item/CS_URS_2025_01/741313873" TargetMode="External"/><Relationship Id="rId30" Type="http://schemas.openxmlformats.org/officeDocument/2006/relationships/hyperlink" Target="https://podminky.urs.cz/item/CS_URS_2025_01/612325403" TargetMode="External"/><Relationship Id="rId35" Type="http://schemas.openxmlformats.org/officeDocument/2006/relationships/hyperlink" Target="https://podminky.urs.cz/item/CS_URS_2025_01/721212122" TargetMode="External"/><Relationship Id="rId56" Type="http://schemas.openxmlformats.org/officeDocument/2006/relationships/hyperlink" Target="https://podminky.urs.cz/item/CS_URS_2025_01/725829131" TargetMode="External"/><Relationship Id="rId77" Type="http://schemas.openxmlformats.org/officeDocument/2006/relationships/hyperlink" Target="https://podminky.urs.cz/item/CS_URS_2025_01/771121011" TargetMode="External"/><Relationship Id="rId100" Type="http://schemas.openxmlformats.org/officeDocument/2006/relationships/hyperlink" Target="https://podminky.urs.cz/item/CS_URS_2025_01/741112061" TargetMode="External"/><Relationship Id="rId105" Type="http://schemas.openxmlformats.org/officeDocument/2006/relationships/hyperlink" Target="https://podminky.urs.cz/item/CS_URS_2025_01/741330335" TargetMode="External"/><Relationship Id="rId8" Type="http://schemas.openxmlformats.org/officeDocument/2006/relationships/hyperlink" Target="https://podminky.urs.cz/item/CS_URS_2025_01/725210821" TargetMode="External"/><Relationship Id="rId51" Type="http://schemas.openxmlformats.org/officeDocument/2006/relationships/hyperlink" Target="https://podminky.urs.cz/item/CS_URS_2025_01/725291652" TargetMode="External"/><Relationship Id="rId72" Type="http://schemas.openxmlformats.org/officeDocument/2006/relationships/hyperlink" Target="https://podminky.urs.cz/item/CS_URS_2025_01/766660728" TargetMode="External"/><Relationship Id="rId93" Type="http://schemas.openxmlformats.org/officeDocument/2006/relationships/hyperlink" Target="https://podminky.urs.cz/item/CS_URS_2025_01/783306801" TargetMode="External"/><Relationship Id="rId98" Type="http://schemas.openxmlformats.org/officeDocument/2006/relationships/hyperlink" Target="https://podminky.urs.cz/item/CS_URS_2025_01/998741121" TargetMode="External"/><Relationship Id="rId3" Type="http://schemas.openxmlformats.org/officeDocument/2006/relationships/hyperlink" Target="https://podminky.urs.cz/item/CS_URS_2025_01/965081213" TargetMode="External"/><Relationship Id="rId25" Type="http://schemas.openxmlformats.org/officeDocument/2006/relationships/hyperlink" Target="https://podminky.urs.cz/item/CS_URS_2025_01/997013211" TargetMode="External"/><Relationship Id="rId46" Type="http://schemas.openxmlformats.org/officeDocument/2006/relationships/hyperlink" Target="https://podminky.urs.cz/item/CS_URS_2025_01/722290234" TargetMode="External"/><Relationship Id="rId67" Type="http://schemas.openxmlformats.org/officeDocument/2006/relationships/hyperlink" Target="https://podminky.urs.cz/item/CS_URS_2025_01/71412104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'05 - 5. prostor - 16.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'05 - 5. prostor - 16. patro'!P113</f>
        <v>0</v>
      </c>
      <c r="AV55" s="82">
        <f>'05 - 5. prostor - 16. patro'!J33</f>
        <v>0</v>
      </c>
      <c r="AW55" s="82">
        <f>'05 - 5. prostor - 16. patro'!J34</f>
        <v>0</v>
      </c>
      <c r="AX55" s="82">
        <f>'05 - 5. prostor - 16. patro'!J35</f>
        <v>0</v>
      </c>
      <c r="AY55" s="82">
        <f>'05 - 5. prostor - 16. patro'!J36</f>
        <v>0</v>
      </c>
      <c r="AZ55" s="82">
        <f>'05 - 5. prostor - 16. patro'!F33</f>
        <v>0</v>
      </c>
      <c r="BA55" s="82">
        <f>'05 - 5. prostor - 16. patro'!F34</f>
        <v>0</v>
      </c>
      <c r="BB55" s="82">
        <f>'05 - 5. prostor - 16. patro'!F35</f>
        <v>0</v>
      </c>
      <c r="BC55" s="82">
        <f>'05 - 5. prostor - 16. patro'!F36</f>
        <v>0</v>
      </c>
      <c r="BD55" s="84">
        <f>'05 - 5. prostor - 16.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5 - 5. prostor - 16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86"/>
  <sheetViews>
    <sheetView showGridLines="0" tabSelected="1" topLeftCell="A473" workbookViewId="0">
      <selection activeCell="K472" sqref="K472:K48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  <c r="AZ5" s="86" t="s">
        <v>93</v>
      </c>
      <c r="BA5" s="86" t="s">
        <v>94</v>
      </c>
      <c r="BB5" s="86" t="s">
        <v>82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96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97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ROUND(J113,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ROUND((SUM(BE113:BE485)),  2)</f>
        <v>0</v>
      </c>
      <c r="G33" s="34"/>
      <c r="H33" s="34"/>
      <c r="I33" s="95">
        <v>0.21</v>
      </c>
      <c r="J33" s="94">
        <f>ROUND(((SUM(BE113:BE485))*I33),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ROUND((SUM(BF113:BF485)),  2)</f>
        <v>0</v>
      </c>
      <c r="G34" s="34"/>
      <c r="H34" s="34"/>
      <c r="I34" s="95">
        <v>0.12</v>
      </c>
      <c r="J34" s="94">
        <f>ROUND(((SUM(BF113:BF485))*I34),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ROUND((SUM(BG113:BG485)),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ROUND((SUM(BH113:BH485)),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ROUND((SUM(BI113:BI485)),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98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96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05 - 5. prostor - 16.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99</v>
      </c>
      <c r="D57" s="96"/>
      <c r="E57" s="96"/>
      <c r="F57" s="96"/>
      <c r="G57" s="96"/>
      <c r="H57" s="96"/>
      <c r="I57" s="96"/>
      <c r="J57" s="103" t="s">
        <v>100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J113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101</v>
      </c>
    </row>
    <row r="60" spans="1:47" s="9" customFormat="1" ht="24.95" customHeight="1">
      <c r="B60" s="105"/>
      <c r="D60" s="106" t="s">
        <v>102</v>
      </c>
      <c r="E60" s="107"/>
      <c r="F60" s="107"/>
      <c r="G60" s="107"/>
      <c r="H60" s="107"/>
      <c r="I60" s="107"/>
      <c r="J60" s="108">
        <f>J114</f>
        <v>0</v>
      </c>
      <c r="L60" s="105"/>
    </row>
    <row r="61" spans="1:47" s="10" customFormat="1" ht="19.899999999999999" customHeight="1">
      <c r="B61" s="109"/>
      <c r="D61" s="110" t="s">
        <v>103</v>
      </c>
      <c r="E61" s="111"/>
      <c r="F61" s="111"/>
      <c r="G61" s="111"/>
      <c r="H61" s="111"/>
      <c r="I61" s="111"/>
      <c r="J61" s="112">
        <f>J115</f>
        <v>0</v>
      </c>
      <c r="L61" s="109"/>
    </row>
    <row r="62" spans="1:47" s="10" customFormat="1" ht="19.899999999999999" customHeight="1">
      <c r="B62" s="109"/>
      <c r="D62" s="110" t="s">
        <v>104</v>
      </c>
      <c r="E62" s="111"/>
      <c r="F62" s="111"/>
      <c r="G62" s="111"/>
      <c r="H62" s="111"/>
      <c r="I62" s="111"/>
      <c r="J62" s="112">
        <f>J131</f>
        <v>0</v>
      </c>
      <c r="L62" s="109"/>
    </row>
    <row r="63" spans="1:47" s="10" customFormat="1" ht="19.899999999999999" customHeight="1">
      <c r="B63" s="109"/>
      <c r="D63" s="110" t="s">
        <v>105</v>
      </c>
      <c r="E63" s="111"/>
      <c r="F63" s="111"/>
      <c r="G63" s="111"/>
      <c r="H63" s="111"/>
      <c r="I63" s="111"/>
      <c r="J63" s="112">
        <f>J162</f>
        <v>0</v>
      </c>
      <c r="L63" s="109"/>
    </row>
    <row r="64" spans="1:47" s="10" customFormat="1" ht="19.899999999999999" customHeight="1">
      <c r="B64" s="109"/>
      <c r="D64" s="110" t="s">
        <v>106</v>
      </c>
      <c r="E64" s="111"/>
      <c r="F64" s="111"/>
      <c r="G64" s="111"/>
      <c r="H64" s="111"/>
      <c r="I64" s="111"/>
      <c r="J64" s="112">
        <f>J180</f>
        <v>0</v>
      </c>
      <c r="L64" s="109"/>
    </row>
    <row r="65" spans="2:12" s="10" customFormat="1" ht="19.899999999999999" customHeight="1">
      <c r="B65" s="109"/>
      <c r="D65" s="110" t="s">
        <v>107</v>
      </c>
      <c r="E65" s="111"/>
      <c r="F65" s="111"/>
      <c r="G65" s="111"/>
      <c r="H65" s="111"/>
      <c r="I65" s="111"/>
      <c r="J65" s="112">
        <f>J183</f>
        <v>0</v>
      </c>
      <c r="L65" s="109"/>
    </row>
    <row r="66" spans="2:12" s="9" customFormat="1" ht="24.95" customHeight="1">
      <c r="B66" s="105"/>
      <c r="D66" s="106" t="s">
        <v>108</v>
      </c>
      <c r="E66" s="107"/>
      <c r="F66" s="107"/>
      <c r="G66" s="107"/>
      <c r="H66" s="107"/>
      <c r="I66" s="107"/>
      <c r="J66" s="108">
        <f>J193</f>
        <v>0</v>
      </c>
      <c r="L66" s="105"/>
    </row>
    <row r="67" spans="2:12" s="10" customFormat="1" ht="19.899999999999999" customHeight="1">
      <c r="B67" s="109"/>
      <c r="D67" s="110" t="s">
        <v>109</v>
      </c>
      <c r="E67" s="111"/>
      <c r="F67" s="111"/>
      <c r="G67" s="111"/>
      <c r="H67" s="111"/>
      <c r="I67" s="111"/>
      <c r="J67" s="112">
        <f>J194</f>
        <v>0</v>
      </c>
      <c r="L67" s="109"/>
    </row>
    <row r="68" spans="2:12" s="10" customFormat="1" ht="19.899999999999999" customHeight="1">
      <c r="B68" s="109"/>
      <c r="D68" s="110" t="s">
        <v>110</v>
      </c>
      <c r="E68" s="111"/>
      <c r="F68" s="111"/>
      <c r="G68" s="111"/>
      <c r="H68" s="111"/>
      <c r="I68" s="111"/>
      <c r="J68" s="112">
        <f>J209</f>
        <v>0</v>
      </c>
      <c r="L68" s="109"/>
    </row>
    <row r="69" spans="2:12" s="10" customFormat="1" ht="19.899999999999999" customHeight="1">
      <c r="B69" s="109"/>
      <c r="D69" s="110" t="s">
        <v>111</v>
      </c>
      <c r="E69" s="111"/>
      <c r="F69" s="111"/>
      <c r="G69" s="111"/>
      <c r="H69" s="111"/>
      <c r="I69" s="111"/>
      <c r="J69" s="112">
        <f>J215</f>
        <v>0</v>
      </c>
      <c r="L69" s="109"/>
    </row>
    <row r="70" spans="2:12" s="10" customFormat="1" ht="19.899999999999999" customHeight="1">
      <c r="B70" s="109"/>
      <c r="D70" s="110" t="s">
        <v>112</v>
      </c>
      <c r="E70" s="111"/>
      <c r="F70" s="111"/>
      <c r="G70" s="111"/>
      <c r="H70" s="111"/>
      <c r="I70" s="111"/>
      <c r="J70" s="112">
        <f>J219</f>
        <v>0</v>
      </c>
      <c r="L70" s="109"/>
    </row>
    <row r="71" spans="2:12" s="9" customFormat="1" ht="24.95" customHeight="1">
      <c r="B71" s="105"/>
      <c r="D71" s="106" t="s">
        <v>113</v>
      </c>
      <c r="E71" s="107"/>
      <c r="F71" s="107"/>
      <c r="G71" s="107"/>
      <c r="H71" s="107"/>
      <c r="I71" s="107"/>
      <c r="J71" s="108">
        <f>J222</f>
        <v>0</v>
      </c>
      <c r="L71" s="105"/>
    </row>
    <row r="72" spans="2:12" s="10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1"/>
      <c r="J72" s="112">
        <f>J223</f>
        <v>0</v>
      </c>
      <c r="L72" s="109"/>
    </row>
    <row r="73" spans="2:12" s="10" customFormat="1" ht="19.899999999999999" customHeight="1">
      <c r="B73" s="109"/>
      <c r="D73" s="110" t="s">
        <v>115</v>
      </c>
      <c r="E73" s="111"/>
      <c r="F73" s="111"/>
      <c r="G73" s="111"/>
      <c r="H73" s="111"/>
      <c r="I73" s="111"/>
      <c r="J73" s="112">
        <f>J240</f>
        <v>0</v>
      </c>
      <c r="L73" s="109"/>
    </row>
    <row r="74" spans="2:12" s="10" customFormat="1" ht="19.899999999999999" customHeight="1">
      <c r="B74" s="109"/>
      <c r="D74" s="110" t="s">
        <v>116</v>
      </c>
      <c r="E74" s="111"/>
      <c r="F74" s="111"/>
      <c r="G74" s="111"/>
      <c r="H74" s="111"/>
      <c r="I74" s="111"/>
      <c r="J74" s="112">
        <f>J260</f>
        <v>0</v>
      </c>
      <c r="L74" s="109"/>
    </row>
    <row r="75" spans="2:12" s="10" customFormat="1" ht="19.899999999999999" customHeight="1">
      <c r="B75" s="109"/>
      <c r="D75" s="110" t="s">
        <v>117</v>
      </c>
      <c r="E75" s="111"/>
      <c r="F75" s="111"/>
      <c r="G75" s="111"/>
      <c r="H75" s="111"/>
      <c r="I75" s="111"/>
      <c r="J75" s="112">
        <f>J293</f>
        <v>0</v>
      </c>
      <c r="L75" s="109"/>
    </row>
    <row r="76" spans="2:12" s="10" customFormat="1" ht="19.899999999999999" customHeight="1">
      <c r="B76" s="109"/>
      <c r="D76" s="110" t="s">
        <v>118</v>
      </c>
      <c r="E76" s="111"/>
      <c r="F76" s="111"/>
      <c r="G76" s="111"/>
      <c r="H76" s="111"/>
      <c r="I76" s="111"/>
      <c r="J76" s="112">
        <f>J302</f>
        <v>0</v>
      </c>
      <c r="L76" s="109"/>
    </row>
    <row r="77" spans="2:12" s="10" customFormat="1" ht="19.899999999999999" customHeight="1">
      <c r="B77" s="109"/>
      <c r="D77" s="110" t="s">
        <v>119</v>
      </c>
      <c r="E77" s="111"/>
      <c r="F77" s="111"/>
      <c r="G77" s="111"/>
      <c r="H77" s="111"/>
      <c r="I77" s="111"/>
      <c r="J77" s="112">
        <f>J311</f>
        <v>0</v>
      </c>
      <c r="L77" s="109"/>
    </row>
    <row r="78" spans="2:12" s="10" customFormat="1" ht="14.85" customHeight="1">
      <c r="B78" s="109"/>
      <c r="D78" s="110" t="s">
        <v>120</v>
      </c>
      <c r="E78" s="111"/>
      <c r="F78" s="111"/>
      <c r="G78" s="111"/>
      <c r="H78" s="111"/>
      <c r="I78" s="111"/>
      <c r="J78" s="112">
        <f>J314</f>
        <v>0</v>
      </c>
      <c r="L78" s="109"/>
    </row>
    <row r="79" spans="2:12" s="10" customFormat="1" ht="14.85" customHeight="1">
      <c r="B79" s="109"/>
      <c r="D79" s="110" t="s">
        <v>121</v>
      </c>
      <c r="E79" s="111"/>
      <c r="F79" s="111"/>
      <c r="G79" s="111"/>
      <c r="H79" s="111"/>
      <c r="I79" s="111"/>
      <c r="J79" s="112">
        <f>J325</f>
        <v>0</v>
      </c>
      <c r="L79" s="109"/>
    </row>
    <row r="80" spans="2:12" s="10" customFormat="1" ht="19.899999999999999" customHeight="1">
      <c r="B80" s="109"/>
      <c r="D80" s="110" t="s">
        <v>122</v>
      </c>
      <c r="E80" s="111"/>
      <c r="F80" s="111"/>
      <c r="G80" s="111"/>
      <c r="H80" s="111"/>
      <c r="I80" s="111"/>
      <c r="J80" s="112">
        <f>J333</f>
        <v>0</v>
      </c>
      <c r="L80" s="109"/>
    </row>
    <row r="81" spans="1:31" s="10" customFormat="1" ht="19.899999999999999" customHeight="1">
      <c r="B81" s="109"/>
      <c r="D81" s="110" t="s">
        <v>123</v>
      </c>
      <c r="E81" s="111"/>
      <c r="F81" s="111"/>
      <c r="G81" s="111"/>
      <c r="H81" s="111"/>
      <c r="I81" s="111"/>
      <c r="J81" s="112">
        <f>J345</f>
        <v>0</v>
      </c>
      <c r="L81" s="109"/>
    </row>
    <row r="82" spans="1:31" s="10" customFormat="1" ht="14.85" customHeight="1">
      <c r="B82" s="109"/>
      <c r="D82" s="110" t="s">
        <v>124</v>
      </c>
      <c r="E82" s="111"/>
      <c r="F82" s="111"/>
      <c r="G82" s="111"/>
      <c r="H82" s="111"/>
      <c r="I82" s="111"/>
      <c r="J82" s="112">
        <f>J366</f>
        <v>0</v>
      </c>
      <c r="L82" s="109"/>
    </row>
    <row r="83" spans="1:31" s="10" customFormat="1" ht="19.899999999999999" customHeight="1">
      <c r="B83" s="109"/>
      <c r="D83" s="110" t="s">
        <v>125</v>
      </c>
      <c r="E83" s="111"/>
      <c r="F83" s="111"/>
      <c r="G83" s="111"/>
      <c r="H83" s="111"/>
      <c r="I83" s="111"/>
      <c r="J83" s="112">
        <f>J382</f>
        <v>0</v>
      </c>
      <c r="L83" s="109"/>
    </row>
    <row r="84" spans="1:31" s="10" customFormat="1" ht="19.899999999999999" customHeight="1">
      <c r="B84" s="109"/>
      <c r="D84" s="110" t="s">
        <v>126</v>
      </c>
      <c r="E84" s="111"/>
      <c r="F84" s="111"/>
      <c r="G84" s="111"/>
      <c r="H84" s="111"/>
      <c r="I84" s="111"/>
      <c r="J84" s="112">
        <f>J426</f>
        <v>0</v>
      </c>
      <c r="L84" s="109"/>
    </row>
    <row r="85" spans="1:31" s="9" customFormat="1" ht="24.95" customHeight="1">
      <c r="B85" s="105"/>
      <c r="D85" s="106" t="s">
        <v>127</v>
      </c>
      <c r="E85" s="107"/>
      <c r="F85" s="107"/>
      <c r="G85" s="107"/>
      <c r="H85" s="107"/>
      <c r="I85" s="107"/>
      <c r="J85" s="108">
        <f>J437</f>
        <v>0</v>
      </c>
      <c r="L85" s="105"/>
    </row>
    <row r="86" spans="1:31" s="10" customFormat="1" ht="19.899999999999999" customHeight="1">
      <c r="B86" s="109"/>
      <c r="D86" s="110" t="s">
        <v>128</v>
      </c>
      <c r="E86" s="111"/>
      <c r="F86" s="111"/>
      <c r="G86" s="111"/>
      <c r="H86" s="111"/>
      <c r="I86" s="111"/>
      <c r="J86" s="112">
        <f>J438</f>
        <v>0</v>
      </c>
      <c r="L86" s="109"/>
    </row>
    <row r="87" spans="1:31" s="10" customFormat="1" ht="14.85" customHeight="1">
      <c r="B87" s="109"/>
      <c r="D87" s="110" t="s">
        <v>129</v>
      </c>
      <c r="E87" s="111"/>
      <c r="F87" s="111"/>
      <c r="G87" s="111"/>
      <c r="H87" s="111"/>
      <c r="I87" s="111"/>
      <c r="J87" s="112">
        <f>J443</f>
        <v>0</v>
      </c>
      <c r="L87" s="109"/>
    </row>
    <row r="88" spans="1:31" s="10" customFormat="1" ht="14.85" customHeight="1">
      <c r="B88" s="109"/>
      <c r="D88" s="110" t="s">
        <v>130</v>
      </c>
      <c r="E88" s="111"/>
      <c r="F88" s="111"/>
      <c r="G88" s="111"/>
      <c r="H88" s="111"/>
      <c r="I88" s="111"/>
      <c r="J88" s="112">
        <f>J450</f>
        <v>0</v>
      </c>
      <c r="L88" s="109"/>
    </row>
    <row r="89" spans="1:31" s="10" customFormat="1" ht="14.85" customHeight="1">
      <c r="B89" s="109"/>
      <c r="D89" s="110" t="s">
        <v>131</v>
      </c>
      <c r="E89" s="111"/>
      <c r="F89" s="111"/>
      <c r="G89" s="111"/>
      <c r="H89" s="111"/>
      <c r="I89" s="111"/>
      <c r="J89" s="112">
        <f>J455</f>
        <v>0</v>
      </c>
      <c r="L89" s="109"/>
    </row>
    <row r="90" spans="1:31" s="10" customFormat="1" ht="14.85" customHeight="1">
      <c r="B90" s="109"/>
      <c r="D90" s="110" t="s">
        <v>132</v>
      </c>
      <c r="E90" s="111"/>
      <c r="F90" s="111"/>
      <c r="G90" s="111"/>
      <c r="H90" s="111"/>
      <c r="I90" s="111"/>
      <c r="J90" s="112">
        <f>J461</f>
        <v>0</v>
      </c>
      <c r="L90" s="109"/>
    </row>
    <row r="91" spans="1:31" s="10" customFormat="1" ht="14.85" customHeight="1">
      <c r="B91" s="109"/>
      <c r="D91" s="110" t="s">
        <v>133</v>
      </c>
      <c r="E91" s="111"/>
      <c r="F91" s="111"/>
      <c r="G91" s="111"/>
      <c r="H91" s="111"/>
      <c r="I91" s="111"/>
      <c r="J91" s="112">
        <f>J471</f>
        <v>0</v>
      </c>
      <c r="L91" s="109"/>
    </row>
    <row r="92" spans="1:31" s="9" customFormat="1" ht="24.95" customHeight="1">
      <c r="B92" s="105"/>
      <c r="D92" s="106" t="s">
        <v>134</v>
      </c>
      <c r="E92" s="107"/>
      <c r="F92" s="107"/>
      <c r="G92" s="107"/>
      <c r="H92" s="107"/>
      <c r="I92" s="107"/>
      <c r="J92" s="108">
        <f>J479</f>
        <v>0</v>
      </c>
      <c r="L92" s="105"/>
    </row>
    <row r="93" spans="1:31" s="9" customFormat="1" ht="24.95" customHeight="1">
      <c r="B93" s="105"/>
      <c r="D93" s="106" t="s">
        <v>135</v>
      </c>
      <c r="E93" s="107"/>
      <c r="F93" s="107"/>
      <c r="G93" s="107"/>
      <c r="H93" s="107"/>
      <c r="I93" s="107"/>
      <c r="J93" s="108">
        <f>J483</f>
        <v>0</v>
      </c>
      <c r="L93" s="105"/>
    </row>
    <row r="94" spans="1:31" s="2" customFormat="1" ht="21.75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88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9" spans="1:31" s="2" customFormat="1" ht="6.95" customHeight="1">
      <c r="A99" s="34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24.95" customHeight="1">
      <c r="A100" s="34"/>
      <c r="B100" s="35"/>
      <c r="C100" s="23" t="s">
        <v>136</v>
      </c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12" customHeight="1">
      <c r="A102" s="34"/>
      <c r="B102" s="35"/>
      <c r="C102" s="29" t="s">
        <v>17</v>
      </c>
      <c r="D102" s="34"/>
      <c r="E102" s="34"/>
      <c r="F102" s="34"/>
      <c r="G102" s="34"/>
      <c r="H102" s="34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16.5" customHeight="1">
      <c r="A103" s="34"/>
      <c r="B103" s="35"/>
      <c r="C103" s="34"/>
      <c r="D103" s="34"/>
      <c r="E103" s="329" t="str">
        <f>E7</f>
        <v>Rekonstrukce WC - FN Bohunice</v>
      </c>
      <c r="F103" s="330"/>
      <c r="G103" s="330"/>
      <c r="H103" s="330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12" customHeight="1">
      <c r="A104" s="34"/>
      <c r="B104" s="35"/>
      <c r="C104" s="29" t="s">
        <v>96</v>
      </c>
      <c r="D104" s="34"/>
      <c r="E104" s="34"/>
      <c r="F104" s="34"/>
      <c r="G104" s="34"/>
      <c r="H104" s="34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6.5" customHeight="1">
      <c r="A105" s="34"/>
      <c r="B105" s="35"/>
      <c r="C105" s="34"/>
      <c r="D105" s="34"/>
      <c r="E105" s="301" t="str">
        <f>E9</f>
        <v>05 - 5. prostor - 16. patro</v>
      </c>
      <c r="F105" s="328"/>
      <c r="G105" s="328"/>
      <c r="H105" s="328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21</v>
      </c>
      <c r="D107" s="34"/>
      <c r="E107" s="34"/>
      <c r="F107" s="27" t="str">
        <f>F12</f>
        <v xml:space="preserve"> </v>
      </c>
      <c r="G107" s="34"/>
      <c r="H107" s="34"/>
      <c r="I107" s="29" t="s">
        <v>23</v>
      </c>
      <c r="J107" s="52" t="str">
        <f>IF(J12="","",J12)</f>
        <v>1. 4. 2025</v>
      </c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5.2" customHeight="1">
      <c r="A109" s="34"/>
      <c r="B109" s="35"/>
      <c r="C109" s="29" t="s">
        <v>25</v>
      </c>
      <c r="D109" s="34"/>
      <c r="E109" s="34"/>
      <c r="F109" s="27" t="str">
        <f>E15</f>
        <v xml:space="preserve"> </v>
      </c>
      <c r="G109" s="34"/>
      <c r="H109" s="34"/>
      <c r="I109" s="29" t="s">
        <v>30</v>
      </c>
      <c r="J109" s="32" t="str">
        <f>E21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5.2" customHeight="1">
      <c r="A110" s="34"/>
      <c r="B110" s="35"/>
      <c r="C110" s="29" t="s">
        <v>28</v>
      </c>
      <c r="D110" s="34"/>
      <c r="E110" s="34"/>
      <c r="F110" s="27" t="str">
        <f>IF(E18="","",E18)</f>
        <v>Vyplň údaj</v>
      </c>
      <c r="G110" s="34"/>
      <c r="H110" s="34"/>
      <c r="I110" s="29" t="s">
        <v>32</v>
      </c>
      <c r="J110" s="32" t="str">
        <f>E24</f>
        <v xml:space="preserve"> </v>
      </c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0.35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88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11" customFormat="1" ht="29.25" customHeight="1">
      <c r="A112" s="113"/>
      <c r="B112" s="114"/>
      <c r="C112" s="115" t="s">
        <v>137</v>
      </c>
      <c r="D112" s="116" t="s">
        <v>54</v>
      </c>
      <c r="E112" s="116" t="s">
        <v>50</v>
      </c>
      <c r="F112" s="116" t="s">
        <v>51</v>
      </c>
      <c r="G112" s="116" t="s">
        <v>138</v>
      </c>
      <c r="H112" s="116" t="s">
        <v>139</v>
      </c>
      <c r="I112" s="116" t="s">
        <v>140</v>
      </c>
      <c r="J112" s="116" t="s">
        <v>100</v>
      </c>
      <c r="K112" s="117" t="s">
        <v>141</v>
      </c>
      <c r="L112" s="118"/>
      <c r="M112" s="59" t="s">
        <v>3</v>
      </c>
      <c r="N112" s="60" t="s">
        <v>39</v>
      </c>
      <c r="O112" s="60" t="s">
        <v>142</v>
      </c>
      <c r="P112" s="60" t="s">
        <v>143</v>
      </c>
      <c r="Q112" s="60" t="s">
        <v>144</v>
      </c>
      <c r="R112" s="60" t="s">
        <v>145</v>
      </c>
      <c r="S112" s="60" t="s">
        <v>146</v>
      </c>
      <c r="T112" s="61" t="s">
        <v>147</v>
      </c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2" customFormat="1" ht="22.9" customHeight="1">
      <c r="A113" s="34"/>
      <c r="B113" s="35"/>
      <c r="C113" s="66" t="s">
        <v>148</v>
      </c>
      <c r="D113" s="34"/>
      <c r="E113" s="34"/>
      <c r="F113" s="34"/>
      <c r="G113" s="34"/>
      <c r="H113" s="34"/>
      <c r="I113" s="34"/>
      <c r="J113" s="119">
        <f>BK113</f>
        <v>0</v>
      </c>
      <c r="K113" s="34"/>
      <c r="L113" s="35"/>
      <c r="M113" s="62"/>
      <c r="N113" s="53"/>
      <c r="O113" s="63"/>
      <c r="P113" s="120">
        <f>P114+P193+P222+P437+P479+P483</f>
        <v>0</v>
      </c>
      <c r="Q113" s="63"/>
      <c r="R113" s="120">
        <f>R114+R193+R222+R437+R479+R483</f>
        <v>2.0153847444499995</v>
      </c>
      <c r="S113" s="63"/>
      <c r="T113" s="121">
        <f>T114+T193+T222+T437+T479+T483</f>
        <v>3.6884150000000009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68</v>
      </c>
      <c r="AU113" s="19" t="s">
        <v>101</v>
      </c>
      <c r="BK113" s="122">
        <f>BK114+BK193+BK222+BK437+BK479+BK483</f>
        <v>0</v>
      </c>
    </row>
    <row r="114" spans="1:65" s="12" customFormat="1" ht="25.9" customHeight="1">
      <c r="B114" s="123"/>
      <c r="D114" s="124" t="s">
        <v>68</v>
      </c>
      <c r="E114" s="125" t="s">
        <v>149</v>
      </c>
      <c r="F114" s="125" t="s">
        <v>150</v>
      </c>
      <c r="I114" s="126"/>
      <c r="J114" s="127">
        <f>BK114</f>
        <v>0</v>
      </c>
      <c r="L114" s="123"/>
      <c r="M114" s="128"/>
      <c r="N114" s="129"/>
      <c r="O114" s="129"/>
      <c r="P114" s="130">
        <f>P115+P131+P162+P180+P183</f>
        <v>0</v>
      </c>
      <c r="Q114" s="129"/>
      <c r="R114" s="130">
        <f>R115+R131+R162+R180+R183</f>
        <v>0</v>
      </c>
      <c r="S114" s="129"/>
      <c r="T114" s="131">
        <f>T115+T131+T162+T180+T183</f>
        <v>3.6881150000000007</v>
      </c>
      <c r="AR114" s="124" t="s">
        <v>77</v>
      </c>
      <c r="AT114" s="132" t="s">
        <v>68</v>
      </c>
      <c r="AU114" s="132" t="s">
        <v>69</v>
      </c>
      <c r="AY114" s="124" t="s">
        <v>151</v>
      </c>
      <c r="BK114" s="133">
        <f>BK115+BK131+BK162+BK180+BK183</f>
        <v>0</v>
      </c>
    </row>
    <row r="115" spans="1:65" s="12" customFormat="1" ht="22.9" customHeight="1">
      <c r="B115" s="123"/>
      <c r="D115" s="124" t="s">
        <v>68</v>
      </c>
      <c r="E115" s="134" t="s">
        <v>152</v>
      </c>
      <c r="F115" s="134" t="s">
        <v>153</v>
      </c>
      <c r="I115" s="126"/>
      <c r="J115" s="135">
        <f>BK115</f>
        <v>0</v>
      </c>
      <c r="L115" s="123"/>
      <c r="M115" s="128"/>
      <c r="N115" s="129"/>
      <c r="O115" s="129"/>
      <c r="P115" s="130">
        <f>SUM(P116:P130)</f>
        <v>0</v>
      </c>
      <c r="Q115" s="129"/>
      <c r="R115" s="130">
        <f>SUM(R116:R130)</f>
        <v>0</v>
      </c>
      <c r="S115" s="129"/>
      <c r="T115" s="131">
        <f>SUM(T116:T130)</f>
        <v>0.38245000000000007</v>
      </c>
      <c r="AR115" s="124" t="s">
        <v>77</v>
      </c>
      <c r="AT115" s="132" t="s">
        <v>68</v>
      </c>
      <c r="AU115" s="132" t="s">
        <v>77</v>
      </c>
      <c r="AY115" s="124" t="s">
        <v>151</v>
      </c>
      <c r="BK115" s="133">
        <f>SUM(BK116:BK130)</f>
        <v>0</v>
      </c>
    </row>
    <row r="116" spans="1:65" s="2" customFormat="1" ht="24.2" customHeight="1">
      <c r="A116" s="34"/>
      <c r="B116" s="136"/>
      <c r="C116" s="137" t="s">
        <v>77</v>
      </c>
      <c r="D116" s="137" t="s">
        <v>154</v>
      </c>
      <c r="E116" s="138" t="s">
        <v>155</v>
      </c>
      <c r="F116" s="139" t="s">
        <v>156</v>
      </c>
      <c r="G116" s="140" t="s">
        <v>157</v>
      </c>
      <c r="H116" s="141">
        <v>8.3000000000000004E-2</v>
      </c>
      <c r="I116" s="142"/>
      <c r="J116" s="143">
        <f>ROUND(I116*H116,2)</f>
        <v>0</v>
      </c>
      <c r="K116" s="139" t="s">
        <v>1195</v>
      </c>
      <c r="L116" s="35"/>
      <c r="M116" s="144" t="s">
        <v>3</v>
      </c>
      <c r="N116" s="145" t="s">
        <v>40</v>
      </c>
      <c r="O116" s="55"/>
      <c r="P116" s="146">
        <f>O116*H116</f>
        <v>0</v>
      </c>
      <c r="Q116" s="146">
        <v>0</v>
      </c>
      <c r="R116" s="146">
        <f>Q116*H116</f>
        <v>0</v>
      </c>
      <c r="S116" s="146">
        <v>2.2000000000000002</v>
      </c>
      <c r="T116" s="147">
        <f>S116*H116</f>
        <v>0.18260000000000001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48" t="s">
        <v>158</v>
      </c>
      <c r="AT116" s="148" t="s">
        <v>154</v>
      </c>
      <c r="AU116" s="148" t="s">
        <v>79</v>
      </c>
      <c r="AY116" s="19" t="s">
        <v>151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9" t="s">
        <v>77</v>
      </c>
      <c r="BK116" s="149">
        <f>ROUND(I116*H116,2)</f>
        <v>0</v>
      </c>
      <c r="BL116" s="19" t="s">
        <v>158</v>
      </c>
      <c r="BM116" s="148" t="s">
        <v>159</v>
      </c>
    </row>
    <row r="117" spans="1:65" s="2" customFormat="1">
      <c r="A117" s="34"/>
      <c r="B117" s="35"/>
      <c r="C117" s="34"/>
      <c r="D117" s="150" t="s">
        <v>160</v>
      </c>
      <c r="E117" s="34"/>
      <c r="F117" s="151" t="s">
        <v>161</v>
      </c>
      <c r="G117" s="34"/>
      <c r="H117" s="34"/>
      <c r="I117" s="152"/>
      <c r="J117" s="34"/>
      <c r="K117" s="34"/>
      <c r="L117" s="35"/>
      <c r="M117" s="153"/>
      <c r="N117" s="154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160</v>
      </c>
      <c r="AU117" s="19" t="s">
        <v>79</v>
      </c>
    </row>
    <row r="118" spans="1:65" s="13" customFormat="1">
      <c r="B118" s="155"/>
      <c r="D118" s="156" t="s">
        <v>162</v>
      </c>
      <c r="E118" s="157" t="s">
        <v>3</v>
      </c>
      <c r="F118" s="158" t="s">
        <v>163</v>
      </c>
      <c r="H118" s="159">
        <v>8.3000000000000004E-2</v>
      </c>
      <c r="I118" s="160"/>
      <c r="L118" s="155"/>
      <c r="M118" s="161"/>
      <c r="N118" s="162"/>
      <c r="O118" s="162"/>
      <c r="P118" s="162"/>
      <c r="Q118" s="162"/>
      <c r="R118" s="162"/>
      <c r="S118" s="162"/>
      <c r="T118" s="163"/>
      <c r="AT118" s="157" t="s">
        <v>162</v>
      </c>
      <c r="AU118" s="157" t="s">
        <v>79</v>
      </c>
      <c r="AV118" s="13" t="s">
        <v>79</v>
      </c>
      <c r="AW118" s="13" t="s">
        <v>31</v>
      </c>
      <c r="AX118" s="13" t="s">
        <v>69</v>
      </c>
      <c r="AY118" s="157" t="s">
        <v>151</v>
      </c>
    </row>
    <row r="119" spans="1:65" s="14" customFormat="1">
      <c r="B119" s="164"/>
      <c r="D119" s="156" t="s">
        <v>162</v>
      </c>
      <c r="E119" s="165" t="s">
        <v>3</v>
      </c>
      <c r="F119" s="166" t="s">
        <v>164</v>
      </c>
      <c r="H119" s="167">
        <v>8.3000000000000004E-2</v>
      </c>
      <c r="I119" s="168"/>
      <c r="L119" s="164"/>
      <c r="M119" s="169"/>
      <c r="N119" s="170"/>
      <c r="O119" s="170"/>
      <c r="P119" s="170"/>
      <c r="Q119" s="170"/>
      <c r="R119" s="170"/>
      <c r="S119" s="170"/>
      <c r="T119" s="171"/>
      <c r="AT119" s="165" t="s">
        <v>162</v>
      </c>
      <c r="AU119" s="165" t="s">
        <v>79</v>
      </c>
      <c r="AV119" s="14" t="s">
        <v>158</v>
      </c>
      <c r="AW119" s="14" t="s">
        <v>31</v>
      </c>
      <c r="AX119" s="14" t="s">
        <v>77</v>
      </c>
      <c r="AY119" s="165" t="s">
        <v>151</v>
      </c>
    </row>
    <row r="120" spans="1:65" s="2" customFormat="1" ht="24.2" customHeight="1">
      <c r="A120" s="34"/>
      <c r="B120" s="136"/>
      <c r="C120" s="137" t="s">
        <v>79</v>
      </c>
      <c r="D120" s="137" t="s">
        <v>154</v>
      </c>
      <c r="E120" s="138" t="s">
        <v>165</v>
      </c>
      <c r="F120" s="139" t="s">
        <v>166</v>
      </c>
      <c r="G120" s="140" t="s">
        <v>167</v>
      </c>
      <c r="H120" s="141">
        <v>0.83</v>
      </c>
      <c r="I120" s="142"/>
      <c r="J120" s="143">
        <f>ROUND(I120*H120,2)</f>
        <v>0</v>
      </c>
      <c r="K120" s="139"/>
      <c r="L120" s="35"/>
      <c r="M120" s="144" t="s">
        <v>3</v>
      </c>
      <c r="N120" s="145" t="s">
        <v>40</v>
      </c>
      <c r="O120" s="55"/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48" t="s">
        <v>158</v>
      </c>
      <c r="AT120" s="148" t="s">
        <v>154</v>
      </c>
      <c r="AU120" s="148" t="s">
        <v>79</v>
      </c>
      <c r="AY120" s="19" t="s">
        <v>151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9" t="s">
        <v>77</v>
      </c>
      <c r="BK120" s="149">
        <f>ROUND(I120*H120,2)</f>
        <v>0</v>
      </c>
      <c r="BL120" s="19" t="s">
        <v>158</v>
      </c>
      <c r="BM120" s="148" t="s">
        <v>168</v>
      </c>
    </row>
    <row r="121" spans="1:65" s="2" customFormat="1">
      <c r="A121" s="34"/>
      <c r="B121" s="35"/>
      <c r="C121" s="34"/>
      <c r="D121" s="150" t="s">
        <v>160</v>
      </c>
      <c r="E121" s="34"/>
      <c r="F121" s="151" t="s">
        <v>169</v>
      </c>
      <c r="G121" s="34"/>
      <c r="H121" s="34"/>
      <c r="I121" s="152"/>
      <c r="J121" s="34"/>
      <c r="K121" s="34"/>
      <c r="L121" s="35"/>
      <c r="M121" s="153"/>
      <c r="N121" s="154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160</v>
      </c>
      <c r="AU121" s="19" t="s">
        <v>79</v>
      </c>
    </row>
    <row r="122" spans="1:65" s="2" customFormat="1" ht="44.25" customHeight="1">
      <c r="A122" s="34"/>
      <c r="B122" s="136"/>
      <c r="C122" s="137" t="s">
        <v>84</v>
      </c>
      <c r="D122" s="137" t="s">
        <v>154</v>
      </c>
      <c r="E122" s="138" t="s">
        <v>170</v>
      </c>
      <c r="F122" s="139" t="s">
        <v>171</v>
      </c>
      <c r="G122" s="140" t="s">
        <v>82</v>
      </c>
      <c r="H122" s="141">
        <v>5.71</v>
      </c>
      <c r="I122" s="142"/>
      <c r="J122" s="143">
        <f>ROUND(I122*H122,2)</f>
        <v>0</v>
      </c>
      <c r="K122" s="139"/>
      <c r="L122" s="35"/>
      <c r="M122" s="144" t="s">
        <v>3</v>
      </c>
      <c r="N122" s="145" t="s">
        <v>40</v>
      </c>
      <c r="O122" s="55"/>
      <c r="P122" s="146">
        <f>O122*H122</f>
        <v>0</v>
      </c>
      <c r="Q122" s="146">
        <v>0</v>
      </c>
      <c r="R122" s="146">
        <f>Q122*H122</f>
        <v>0</v>
      </c>
      <c r="S122" s="146">
        <v>3.5000000000000003E-2</v>
      </c>
      <c r="T122" s="147">
        <f>S122*H122</f>
        <v>0.19985000000000003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48" t="s">
        <v>158</v>
      </c>
      <c r="AT122" s="148" t="s">
        <v>154</v>
      </c>
      <c r="AU122" s="148" t="s">
        <v>79</v>
      </c>
      <c r="AY122" s="19" t="s">
        <v>151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9" t="s">
        <v>77</v>
      </c>
      <c r="BK122" s="149">
        <f>ROUND(I122*H122,2)</f>
        <v>0</v>
      </c>
      <c r="BL122" s="19" t="s">
        <v>158</v>
      </c>
      <c r="BM122" s="148" t="s">
        <v>172</v>
      </c>
    </row>
    <row r="123" spans="1:65" s="2" customFormat="1">
      <c r="A123" s="34"/>
      <c r="B123" s="35"/>
      <c r="C123" s="34"/>
      <c r="D123" s="150" t="s">
        <v>160</v>
      </c>
      <c r="E123" s="34"/>
      <c r="F123" s="151" t="s">
        <v>173</v>
      </c>
      <c r="G123" s="34"/>
      <c r="H123" s="34"/>
      <c r="I123" s="152"/>
      <c r="J123" s="34"/>
      <c r="K123" s="34"/>
      <c r="L123" s="35"/>
      <c r="M123" s="153"/>
      <c r="N123" s="154"/>
      <c r="O123" s="55"/>
      <c r="P123" s="55"/>
      <c r="Q123" s="55"/>
      <c r="R123" s="55"/>
      <c r="S123" s="55"/>
      <c r="T123" s="5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160</v>
      </c>
      <c r="AU123" s="19" t="s">
        <v>79</v>
      </c>
    </row>
    <row r="124" spans="1:65" s="13" customFormat="1">
      <c r="B124" s="155"/>
      <c r="D124" s="156" t="s">
        <v>162</v>
      </c>
      <c r="E124" s="157" t="s">
        <v>3</v>
      </c>
      <c r="F124" s="158" t="s">
        <v>85</v>
      </c>
      <c r="H124" s="159">
        <v>5.71</v>
      </c>
      <c r="I124" s="160"/>
      <c r="L124" s="155"/>
      <c r="M124" s="161"/>
      <c r="N124" s="162"/>
      <c r="O124" s="162"/>
      <c r="P124" s="162"/>
      <c r="Q124" s="162"/>
      <c r="R124" s="162"/>
      <c r="S124" s="162"/>
      <c r="T124" s="163"/>
      <c r="AT124" s="157" t="s">
        <v>162</v>
      </c>
      <c r="AU124" s="157" t="s">
        <v>79</v>
      </c>
      <c r="AV124" s="13" t="s">
        <v>79</v>
      </c>
      <c r="AW124" s="13" t="s">
        <v>31</v>
      </c>
      <c r="AX124" s="13" t="s">
        <v>77</v>
      </c>
      <c r="AY124" s="157" t="s">
        <v>151</v>
      </c>
    </row>
    <row r="125" spans="1:65" s="2" customFormat="1" ht="21.75" customHeight="1">
      <c r="A125" s="34"/>
      <c r="B125" s="136"/>
      <c r="C125" s="137" t="s">
        <v>158</v>
      </c>
      <c r="D125" s="137" t="s">
        <v>154</v>
      </c>
      <c r="E125" s="138" t="s">
        <v>174</v>
      </c>
      <c r="F125" s="139" t="s">
        <v>175</v>
      </c>
      <c r="G125" s="140" t="s">
        <v>82</v>
      </c>
      <c r="H125" s="141">
        <v>5.71</v>
      </c>
      <c r="I125" s="142"/>
      <c r="J125" s="143">
        <f>ROUND(I125*H125,2)</f>
        <v>0</v>
      </c>
      <c r="K125" s="139"/>
      <c r="L125" s="35"/>
      <c r="M125" s="144" t="s">
        <v>3</v>
      </c>
      <c r="N125" s="145" t="s">
        <v>40</v>
      </c>
      <c r="O125" s="55"/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48" t="s">
        <v>158</v>
      </c>
      <c r="AT125" s="148" t="s">
        <v>154</v>
      </c>
      <c r="AU125" s="148" t="s">
        <v>79</v>
      </c>
      <c r="AY125" s="19" t="s">
        <v>151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9" t="s">
        <v>77</v>
      </c>
      <c r="BK125" s="149">
        <f>ROUND(I125*H125,2)</f>
        <v>0</v>
      </c>
      <c r="BL125" s="19" t="s">
        <v>158</v>
      </c>
      <c r="BM125" s="148" t="s">
        <v>176</v>
      </c>
    </row>
    <row r="126" spans="1:65" s="2" customFormat="1">
      <c r="A126" s="34"/>
      <c r="B126" s="35"/>
      <c r="C126" s="34"/>
      <c r="D126" s="150" t="s">
        <v>160</v>
      </c>
      <c r="E126" s="34"/>
      <c r="F126" s="151" t="s">
        <v>177</v>
      </c>
      <c r="G126" s="34"/>
      <c r="H126" s="34"/>
      <c r="I126" s="152"/>
      <c r="J126" s="34"/>
      <c r="K126" s="34"/>
      <c r="L126" s="35"/>
      <c r="M126" s="153"/>
      <c r="N126" s="154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160</v>
      </c>
      <c r="AU126" s="19" t="s">
        <v>79</v>
      </c>
    </row>
    <row r="127" spans="1:65" s="13" customFormat="1">
      <c r="B127" s="155"/>
      <c r="D127" s="156" t="s">
        <v>162</v>
      </c>
      <c r="E127" s="157" t="s">
        <v>3</v>
      </c>
      <c r="F127" s="158" t="s">
        <v>85</v>
      </c>
      <c r="H127" s="159">
        <v>5.71</v>
      </c>
      <c r="I127" s="160"/>
      <c r="L127" s="155"/>
      <c r="M127" s="161"/>
      <c r="N127" s="162"/>
      <c r="O127" s="162"/>
      <c r="P127" s="162"/>
      <c r="Q127" s="162"/>
      <c r="R127" s="162"/>
      <c r="S127" s="162"/>
      <c r="T127" s="163"/>
      <c r="AT127" s="157" t="s">
        <v>162</v>
      </c>
      <c r="AU127" s="157" t="s">
        <v>79</v>
      </c>
      <c r="AV127" s="13" t="s">
        <v>79</v>
      </c>
      <c r="AW127" s="13" t="s">
        <v>31</v>
      </c>
      <c r="AX127" s="13" t="s">
        <v>77</v>
      </c>
      <c r="AY127" s="157" t="s">
        <v>151</v>
      </c>
    </row>
    <row r="128" spans="1:65" s="2" customFormat="1" ht="24.2" customHeight="1">
      <c r="A128" s="34"/>
      <c r="B128" s="136"/>
      <c r="C128" s="137" t="s">
        <v>178</v>
      </c>
      <c r="D128" s="137" t="s">
        <v>154</v>
      </c>
      <c r="E128" s="138" t="s">
        <v>179</v>
      </c>
      <c r="F128" s="139" t="s">
        <v>180</v>
      </c>
      <c r="G128" s="140" t="s">
        <v>82</v>
      </c>
      <c r="H128" s="141">
        <v>11.42</v>
      </c>
      <c r="I128" s="142"/>
      <c r="J128" s="143">
        <f>ROUND(I128*H128,2)</f>
        <v>0</v>
      </c>
      <c r="K128" s="139"/>
      <c r="L128" s="35"/>
      <c r="M128" s="144" t="s">
        <v>3</v>
      </c>
      <c r="N128" s="145" t="s">
        <v>40</v>
      </c>
      <c r="O128" s="55"/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48" t="s">
        <v>158</v>
      </c>
      <c r="AT128" s="148" t="s">
        <v>154</v>
      </c>
      <c r="AU128" s="148" t="s">
        <v>79</v>
      </c>
      <c r="AY128" s="19" t="s">
        <v>151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9" t="s">
        <v>77</v>
      </c>
      <c r="BK128" s="149">
        <f>ROUND(I128*H128,2)</f>
        <v>0</v>
      </c>
      <c r="BL128" s="19" t="s">
        <v>158</v>
      </c>
      <c r="BM128" s="148" t="s">
        <v>181</v>
      </c>
    </row>
    <row r="129" spans="1:65" s="2" customFormat="1">
      <c r="A129" s="34"/>
      <c r="B129" s="35"/>
      <c r="C129" s="34"/>
      <c r="D129" s="150" t="s">
        <v>160</v>
      </c>
      <c r="E129" s="34"/>
      <c r="F129" s="151" t="s">
        <v>182</v>
      </c>
      <c r="G129" s="34"/>
      <c r="H129" s="34"/>
      <c r="I129" s="152"/>
      <c r="J129" s="34"/>
      <c r="K129" s="34"/>
      <c r="L129" s="35"/>
      <c r="M129" s="153"/>
      <c r="N129" s="154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160</v>
      </c>
      <c r="AU129" s="19" t="s">
        <v>79</v>
      </c>
    </row>
    <row r="130" spans="1:65" s="13" customFormat="1">
      <c r="B130" s="155"/>
      <c r="D130" s="156" t="s">
        <v>162</v>
      </c>
      <c r="F130" s="158" t="s">
        <v>183</v>
      </c>
      <c r="H130" s="159">
        <v>11.42</v>
      </c>
      <c r="I130" s="160"/>
      <c r="L130" s="155"/>
      <c r="M130" s="161"/>
      <c r="N130" s="162"/>
      <c r="O130" s="162"/>
      <c r="P130" s="162"/>
      <c r="Q130" s="162"/>
      <c r="R130" s="162"/>
      <c r="S130" s="162"/>
      <c r="T130" s="163"/>
      <c r="AT130" s="157" t="s">
        <v>162</v>
      </c>
      <c r="AU130" s="157" t="s">
        <v>79</v>
      </c>
      <c r="AV130" s="13" t="s">
        <v>79</v>
      </c>
      <c r="AW130" s="13" t="s">
        <v>4</v>
      </c>
      <c r="AX130" s="13" t="s">
        <v>77</v>
      </c>
      <c r="AY130" s="157" t="s">
        <v>151</v>
      </c>
    </row>
    <row r="131" spans="1:65" s="12" customFormat="1" ht="22.9" customHeight="1">
      <c r="B131" s="123"/>
      <c r="D131" s="124" t="s">
        <v>68</v>
      </c>
      <c r="E131" s="134" t="s">
        <v>184</v>
      </c>
      <c r="F131" s="134" t="s">
        <v>185</v>
      </c>
      <c r="I131" s="126"/>
      <c r="J131" s="135">
        <f>BK131</f>
        <v>0</v>
      </c>
      <c r="L131" s="123"/>
      <c r="M131" s="128"/>
      <c r="N131" s="129"/>
      <c r="O131" s="129"/>
      <c r="P131" s="130">
        <f>SUM(P132:P161)</f>
        <v>0</v>
      </c>
      <c r="Q131" s="129"/>
      <c r="R131" s="130">
        <f>SUM(R132:R161)</f>
        <v>0</v>
      </c>
      <c r="S131" s="129"/>
      <c r="T131" s="131">
        <f>SUM(T132:T161)</f>
        <v>0.14462800000000001</v>
      </c>
      <c r="AR131" s="124" t="s">
        <v>77</v>
      </c>
      <c r="AT131" s="132" t="s">
        <v>68</v>
      </c>
      <c r="AU131" s="132" t="s">
        <v>77</v>
      </c>
      <c r="AY131" s="124" t="s">
        <v>151</v>
      </c>
      <c r="BK131" s="133">
        <f>SUM(BK132:BK161)</f>
        <v>0</v>
      </c>
    </row>
    <row r="132" spans="1:65" s="2" customFormat="1" ht="24.2" customHeight="1">
      <c r="A132" s="34"/>
      <c r="B132" s="136"/>
      <c r="C132" s="137" t="s">
        <v>186</v>
      </c>
      <c r="D132" s="137" t="s">
        <v>154</v>
      </c>
      <c r="E132" s="138" t="s">
        <v>187</v>
      </c>
      <c r="F132" s="139" t="s">
        <v>188</v>
      </c>
      <c r="G132" s="140" t="s">
        <v>189</v>
      </c>
      <c r="H132" s="141">
        <v>2</v>
      </c>
      <c r="I132" s="142"/>
      <c r="J132" s="143">
        <f>ROUND(I132*H132,2)</f>
        <v>0</v>
      </c>
      <c r="K132" s="139"/>
      <c r="L132" s="35"/>
      <c r="M132" s="144" t="s">
        <v>3</v>
      </c>
      <c r="N132" s="145" t="s">
        <v>40</v>
      </c>
      <c r="O132" s="55"/>
      <c r="P132" s="146">
        <f>O132*H132</f>
        <v>0</v>
      </c>
      <c r="Q132" s="146">
        <v>0</v>
      </c>
      <c r="R132" s="146">
        <f>Q132*H132</f>
        <v>0</v>
      </c>
      <c r="S132" s="146">
        <v>2.4E-2</v>
      </c>
      <c r="T132" s="147">
        <f>S132*H132</f>
        <v>4.8000000000000001E-2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48" t="s">
        <v>190</v>
      </c>
      <c r="AT132" s="148" t="s">
        <v>154</v>
      </c>
      <c r="AU132" s="148" t="s">
        <v>79</v>
      </c>
      <c r="AY132" s="19" t="s">
        <v>151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9" t="s">
        <v>77</v>
      </c>
      <c r="BK132" s="149">
        <f>ROUND(I132*H132,2)</f>
        <v>0</v>
      </c>
      <c r="BL132" s="19" t="s">
        <v>190</v>
      </c>
      <c r="BM132" s="148" t="s">
        <v>191</v>
      </c>
    </row>
    <row r="133" spans="1:65" s="2" customFormat="1">
      <c r="A133" s="34"/>
      <c r="B133" s="35"/>
      <c r="C133" s="34"/>
      <c r="D133" s="150" t="s">
        <v>160</v>
      </c>
      <c r="E133" s="34"/>
      <c r="F133" s="151" t="s">
        <v>192</v>
      </c>
      <c r="G133" s="34"/>
      <c r="H133" s="34"/>
      <c r="I133" s="152"/>
      <c r="J133" s="34"/>
      <c r="K133" s="34"/>
      <c r="L133" s="35"/>
      <c r="M133" s="153"/>
      <c r="N133" s="154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160</v>
      </c>
      <c r="AU133" s="19" t="s">
        <v>79</v>
      </c>
    </row>
    <row r="134" spans="1:65" s="2" customFormat="1" ht="24.2" customHeight="1">
      <c r="A134" s="34"/>
      <c r="B134" s="136"/>
      <c r="C134" s="137" t="s">
        <v>193</v>
      </c>
      <c r="D134" s="137" t="s">
        <v>154</v>
      </c>
      <c r="E134" s="138" t="s">
        <v>194</v>
      </c>
      <c r="F134" s="139" t="s">
        <v>195</v>
      </c>
      <c r="G134" s="140" t="s">
        <v>196</v>
      </c>
      <c r="H134" s="141">
        <v>1</v>
      </c>
      <c r="I134" s="142"/>
      <c r="J134" s="143">
        <f>ROUND(I134*H134,2)</f>
        <v>0</v>
      </c>
      <c r="K134" s="139"/>
      <c r="L134" s="35"/>
      <c r="M134" s="144" t="s">
        <v>3</v>
      </c>
      <c r="N134" s="145" t="s">
        <v>40</v>
      </c>
      <c r="O134" s="55"/>
      <c r="P134" s="146">
        <f>O134*H134</f>
        <v>0</v>
      </c>
      <c r="Q134" s="146">
        <v>0</v>
      </c>
      <c r="R134" s="146">
        <f>Q134*H134</f>
        <v>0</v>
      </c>
      <c r="S134" s="146">
        <v>1.933E-2</v>
      </c>
      <c r="T134" s="147">
        <f>S134*H134</f>
        <v>1.933E-2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48" t="s">
        <v>190</v>
      </c>
      <c r="AT134" s="148" t="s">
        <v>154</v>
      </c>
      <c r="AU134" s="148" t="s">
        <v>79</v>
      </c>
      <c r="AY134" s="19" t="s">
        <v>151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9" t="s">
        <v>77</v>
      </c>
      <c r="BK134" s="149">
        <f>ROUND(I134*H134,2)</f>
        <v>0</v>
      </c>
      <c r="BL134" s="19" t="s">
        <v>190</v>
      </c>
      <c r="BM134" s="148" t="s">
        <v>197</v>
      </c>
    </row>
    <row r="135" spans="1:65" s="2" customFormat="1">
      <c r="A135" s="34"/>
      <c r="B135" s="35"/>
      <c r="C135" s="34"/>
      <c r="D135" s="150" t="s">
        <v>160</v>
      </c>
      <c r="E135" s="34"/>
      <c r="F135" s="151" t="s">
        <v>198</v>
      </c>
      <c r="G135" s="34"/>
      <c r="H135" s="34"/>
      <c r="I135" s="152"/>
      <c r="J135" s="34"/>
      <c r="K135" s="34"/>
      <c r="L135" s="35"/>
      <c r="M135" s="153"/>
      <c r="N135" s="154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160</v>
      </c>
      <c r="AU135" s="19" t="s">
        <v>79</v>
      </c>
    </row>
    <row r="136" spans="1:65" s="2" customFormat="1" ht="21.75" customHeight="1">
      <c r="A136" s="34"/>
      <c r="B136" s="136"/>
      <c r="C136" s="137" t="s">
        <v>199</v>
      </c>
      <c r="D136" s="137" t="s">
        <v>154</v>
      </c>
      <c r="E136" s="138" t="s">
        <v>200</v>
      </c>
      <c r="F136" s="139" t="s">
        <v>201</v>
      </c>
      <c r="G136" s="140" t="s">
        <v>196</v>
      </c>
      <c r="H136" s="141">
        <v>1</v>
      </c>
      <c r="I136" s="142"/>
      <c r="J136" s="143">
        <f>ROUND(I136*H136,2)</f>
        <v>0</v>
      </c>
      <c r="K136" s="139"/>
      <c r="L136" s="35"/>
      <c r="M136" s="144" t="s">
        <v>3</v>
      </c>
      <c r="N136" s="145" t="s">
        <v>40</v>
      </c>
      <c r="O136" s="55"/>
      <c r="P136" s="146">
        <f>O136*H136</f>
        <v>0</v>
      </c>
      <c r="Q136" s="146">
        <v>0</v>
      </c>
      <c r="R136" s="146">
        <f>Q136*H136</f>
        <v>0</v>
      </c>
      <c r="S136" s="146">
        <v>1.9460000000000002E-2</v>
      </c>
      <c r="T136" s="147">
        <f>S136*H136</f>
        <v>1.9460000000000002E-2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48" t="s">
        <v>190</v>
      </c>
      <c r="AT136" s="148" t="s">
        <v>154</v>
      </c>
      <c r="AU136" s="148" t="s">
        <v>79</v>
      </c>
      <c r="AY136" s="19" t="s">
        <v>151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9" t="s">
        <v>77</v>
      </c>
      <c r="BK136" s="149">
        <f>ROUND(I136*H136,2)</f>
        <v>0</v>
      </c>
      <c r="BL136" s="19" t="s">
        <v>190</v>
      </c>
      <c r="BM136" s="148" t="s">
        <v>202</v>
      </c>
    </row>
    <row r="137" spans="1:65" s="2" customFormat="1">
      <c r="A137" s="34"/>
      <c r="B137" s="35"/>
      <c r="C137" s="34"/>
      <c r="D137" s="150" t="s">
        <v>160</v>
      </c>
      <c r="E137" s="34"/>
      <c r="F137" s="151" t="s">
        <v>203</v>
      </c>
      <c r="G137" s="34"/>
      <c r="H137" s="34"/>
      <c r="I137" s="152"/>
      <c r="J137" s="34"/>
      <c r="K137" s="34"/>
      <c r="L137" s="35"/>
      <c r="M137" s="153"/>
      <c r="N137" s="154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160</v>
      </c>
      <c r="AU137" s="19" t="s">
        <v>79</v>
      </c>
    </row>
    <row r="138" spans="1:65" s="2" customFormat="1" ht="16.5" customHeight="1">
      <c r="A138" s="34"/>
      <c r="B138" s="136"/>
      <c r="C138" s="137" t="s">
        <v>204</v>
      </c>
      <c r="D138" s="137" t="s">
        <v>154</v>
      </c>
      <c r="E138" s="138" t="s">
        <v>205</v>
      </c>
      <c r="F138" s="139" t="s">
        <v>206</v>
      </c>
      <c r="G138" s="140" t="s">
        <v>196</v>
      </c>
      <c r="H138" s="141">
        <v>1</v>
      </c>
      <c r="I138" s="142"/>
      <c r="J138" s="143">
        <f>ROUND(I138*H138,2)</f>
        <v>0</v>
      </c>
      <c r="K138" s="139"/>
      <c r="L138" s="35"/>
      <c r="M138" s="144" t="s">
        <v>3</v>
      </c>
      <c r="N138" s="145" t="s">
        <v>40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1.56E-3</v>
      </c>
      <c r="T138" s="147">
        <f>S138*H138</f>
        <v>1.56E-3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48" t="s">
        <v>190</v>
      </c>
      <c r="AT138" s="148" t="s">
        <v>154</v>
      </c>
      <c r="AU138" s="148" t="s">
        <v>79</v>
      </c>
      <c r="AY138" s="19" t="s">
        <v>151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9" t="s">
        <v>77</v>
      </c>
      <c r="BK138" s="149">
        <f>ROUND(I138*H138,2)</f>
        <v>0</v>
      </c>
      <c r="BL138" s="19" t="s">
        <v>190</v>
      </c>
      <c r="BM138" s="148" t="s">
        <v>207</v>
      </c>
    </row>
    <row r="139" spans="1:65" s="2" customFormat="1">
      <c r="A139" s="34"/>
      <c r="B139" s="35"/>
      <c r="C139" s="34"/>
      <c r="D139" s="150" t="s">
        <v>160</v>
      </c>
      <c r="E139" s="34"/>
      <c r="F139" s="151" t="s">
        <v>208</v>
      </c>
      <c r="G139" s="34"/>
      <c r="H139" s="34"/>
      <c r="I139" s="152"/>
      <c r="J139" s="34"/>
      <c r="K139" s="34"/>
      <c r="L139" s="35"/>
      <c r="M139" s="153"/>
      <c r="N139" s="154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160</v>
      </c>
      <c r="AU139" s="19" t="s">
        <v>79</v>
      </c>
    </row>
    <row r="140" spans="1:65" s="2" customFormat="1" ht="24.2" customHeight="1">
      <c r="A140" s="34"/>
      <c r="B140" s="136"/>
      <c r="C140" s="137" t="s">
        <v>209</v>
      </c>
      <c r="D140" s="137" t="s">
        <v>154</v>
      </c>
      <c r="E140" s="138" t="s">
        <v>210</v>
      </c>
      <c r="F140" s="139" t="s">
        <v>211</v>
      </c>
      <c r="G140" s="140" t="s">
        <v>189</v>
      </c>
      <c r="H140" s="141">
        <v>1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2.2499999999999998E-3</v>
      </c>
      <c r="T140" s="147">
        <f>S140*H140</f>
        <v>2.2499999999999998E-3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190</v>
      </c>
      <c r="AT140" s="148" t="s">
        <v>154</v>
      </c>
      <c r="AU140" s="148" t="s">
        <v>79</v>
      </c>
      <c r="AY140" s="19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190</v>
      </c>
      <c r="BM140" s="148" t="s">
        <v>212</v>
      </c>
    </row>
    <row r="141" spans="1:65" s="2" customFormat="1">
      <c r="A141" s="34"/>
      <c r="B141" s="35"/>
      <c r="C141" s="34"/>
      <c r="D141" s="150" t="s">
        <v>160</v>
      </c>
      <c r="E141" s="34"/>
      <c r="F141" s="151" t="s">
        <v>213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160</v>
      </c>
      <c r="AU141" s="19" t="s">
        <v>79</v>
      </c>
    </row>
    <row r="142" spans="1:65" s="2" customFormat="1" ht="24.2" customHeight="1">
      <c r="A142" s="34"/>
      <c r="B142" s="136"/>
      <c r="C142" s="137" t="s">
        <v>214</v>
      </c>
      <c r="D142" s="137" t="s">
        <v>154</v>
      </c>
      <c r="E142" s="138" t="s">
        <v>215</v>
      </c>
      <c r="F142" s="139" t="s">
        <v>216</v>
      </c>
      <c r="G142" s="140" t="s">
        <v>167</v>
      </c>
      <c r="H142" s="141">
        <v>12</v>
      </c>
      <c r="I142" s="142"/>
      <c r="J142" s="143">
        <f>ROUND(I142*H142,2)</f>
        <v>0</v>
      </c>
      <c r="K142" s="139"/>
      <c r="L142" s="35"/>
      <c r="M142" s="144" t="s">
        <v>3</v>
      </c>
      <c r="N142" s="145" t="s">
        <v>40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2.2000000000000001E-3</v>
      </c>
      <c r="T142" s="147">
        <f>S142*H142</f>
        <v>2.64E-2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8" t="s">
        <v>190</v>
      </c>
      <c r="AT142" s="148" t="s">
        <v>154</v>
      </c>
      <c r="AU142" s="148" t="s">
        <v>79</v>
      </c>
      <c r="AY142" s="19" t="s">
        <v>151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9" t="s">
        <v>77</v>
      </c>
      <c r="BK142" s="149">
        <f>ROUND(I142*H142,2)</f>
        <v>0</v>
      </c>
      <c r="BL142" s="19" t="s">
        <v>190</v>
      </c>
      <c r="BM142" s="148" t="s">
        <v>217</v>
      </c>
    </row>
    <row r="143" spans="1:65" s="2" customFormat="1">
      <c r="A143" s="34"/>
      <c r="B143" s="35"/>
      <c r="C143" s="34"/>
      <c r="D143" s="150" t="s">
        <v>160</v>
      </c>
      <c r="E143" s="34"/>
      <c r="F143" s="151" t="s">
        <v>218</v>
      </c>
      <c r="G143" s="34"/>
      <c r="H143" s="34"/>
      <c r="I143" s="152"/>
      <c r="J143" s="34"/>
      <c r="K143" s="34"/>
      <c r="L143" s="35"/>
      <c r="M143" s="153"/>
      <c r="N143" s="154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160</v>
      </c>
      <c r="AU143" s="19" t="s">
        <v>79</v>
      </c>
    </row>
    <row r="144" spans="1:65" s="13" customFormat="1">
      <c r="B144" s="155"/>
      <c r="D144" s="156" t="s">
        <v>162</v>
      </c>
      <c r="E144" s="157" t="s">
        <v>3</v>
      </c>
      <c r="F144" s="158" t="s">
        <v>219</v>
      </c>
      <c r="H144" s="159">
        <v>10.5</v>
      </c>
      <c r="I144" s="160"/>
      <c r="L144" s="155"/>
      <c r="M144" s="161"/>
      <c r="N144" s="162"/>
      <c r="O144" s="162"/>
      <c r="P144" s="162"/>
      <c r="Q144" s="162"/>
      <c r="R144" s="162"/>
      <c r="S144" s="162"/>
      <c r="T144" s="163"/>
      <c r="AT144" s="157" t="s">
        <v>162</v>
      </c>
      <c r="AU144" s="157" t="s">
        <v>79</v>
      </c>
      <c r="AV144" s="13" t="s">
        <v>79</v>
      </c>
      <c r="AW144" s="13" t="s">
        <v>31</v>
      </c>
      <c r="AX144" s="13" t="s">
        <v>69</v>
      </c>
      <c r="AY144" s="157" t="s">
        <v>151</v>
      </c>
    </row>
    <row r="145" spans="1:65" s="13" customFormat="1">
      <c r="B145" s="155"/>
      <c r="D145" s="156" t="s">
        <v>162</v>
      </c>
      <c r="E145" s="157" t="s">
        <v>3</v>
      </c>
      <c r="F145" s="158" t="s">
        <v>220</v>
      </c>
      <c r="H145" s="159">
        <v>1.5</v>
      </c>
      <c r="I145" s="160"/>
      <c r="L145" s="155"/>
      <c r="M145" s="161"/>
      <c r="N145" s="162"/>
      <c r="O145" s="162"/>
      <c r="P145" s="162"/>
      <c r="Q145" s="162"/>
      <c r="R145" s="162"/>
      <c r="S145" s="162"/>
      <c r="T145" s="163"/>
      <c r="AT145" s="157" t="s">
        <v>162</v>
      </c>
      <c r="AU145" s="157" t="s">
        <v>79</v>
      </c>
      <c r="AV145" s="13" t="s">
        <v>79</v>
      </c>
      <c r="AW145" s="13" t="s">
        <v>31</v>
      </c>
      <c r="AX145" s="13" t="s">
        <v>69</v>
      </c>
      <c r="AY145" s="157" t="s">
        <v>151</v>
      </c>
    </row>
    <row r="146" spans="1:65" s="14" customFormat="1">
      <c r="B146" s="164"/>
      <c r="D146" s="156" t="s">
        <v>162</v>
      </c>
      <c r="E146" s="165" t="s">
        <v>3</v>
      </c>
      <c r="F146" s="166" t="s">
        <v>164</v>
      </c>
      <c r="H146" s="167">
        <v>12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5" t="s">
        <v>162</v>
      </c>
      <c r="AU146" s="165" t="s">
        <v>79</v>
      </c>
      <c r="AV146" s="14" t="s">
        <v>158</v>
      </c>
      <c r="AW146" s="14" t="s">
        <v>31</v>
      </c>
      <c r="AX146" s="14" t="s">
        <v>77</v>
      </c>
      <c r="AY146" s="165" t="s">
        <v>151</v>
      </c>
    </row>
    <row r="147" spans="1:65" s="2" customFormat="1" ht="24.2" customHeight="1">
      <c r="A147" s="34"/>
      <c r="B147" s="136"/>
      <c r="C147" s="137" t="s">
        <v>9</v>
      </c>
      <c r="D147" s="137" t="s">
        <v>154</v>
      </c>
      <c r="E147" s="138" t="s">
        <v>221</v>
      </c>
      <c r="F147" s="139" t="s">
        <v>222</v>
      </c>
      <c r="G147" s="140" t="s">
        <v>167</v>
      </c>
      <c r="H147" s="141">
        <v>0.5</v>
      </c>
      <c r="I147" s="142"/>
      <c r="J147" s="143">
        <f>ROUND(I147*H147,2)</f>
        <v>0</v>
      </c>
      <c r="K147" s="139"/>
      <c r="L147" s="35"/>
      <c r="M147" s="144" t="s">
        <v>3</v>
      </c>
      <c r="N147" s="145" t="s">
        <v>40</v>
      </c>
      <c r="O147" s="55"/>
      <c r="P147" s="146">
        <f>O147*H147</f>
        <v>0</v>
      </c>
      <c r="Q147" s="146">
        <v>0</v>
      </c>
      <c r="R147" s="146">
        <f>Q147*H147</f>
        <v>0</v>
      </c>
      <c r="S147" s="146">
        <v>3.0000000000000001E-3</v>
      </c>
      <c r="T147" s="147">
        <f>S147*H147</f>
        <v>1.5E-3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48" t="s">
        <v>190</v>
      </c>
      <c r="AT147" s="148" t="s">
        <v>154</v>
      </c>
      <c r="AU147" s="148" t="s">
        <v>79</v>
      </c>
      <c r="AY147" s="19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9" t="s">
        <v>77</v>
      </c>
      <c r="BK147" s="149">
        <f>ROUND(I147*H147,2)</f>
        <v>0</v>
      </c>
      <c r="BL147" s="19" t="s">
        <v>190</v>
      </c>
      <c r="BM147" s="148" t="s">
        <v>223</v>
      </c>
    </row>
    <row r="148" spans="1:65" s="2" customFormat="1">
      <c r="A148" s="34"/>
      <c r="B148" s="35"/>
      <c r="C148" s="34"/>
      <c r="D148" s="150" t="s">
        <v>160</v>
      </c>
      <c r="E148" s="34"/>
      <c r="F148" s="151" t="s">
        <v>224</v>
      </c>
      <c r="G148" s="34"/>
      <c r="H148" s="34"/>
      <c r="I148" s="152"/>
      <c r="J148" s="34"/>
      <c r="K148" s="34"/>
      <c r="L148" s="35"/>
      <c r="M148" s="153"/>
      <c r="N148" s="154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160</v>
      </c>
      <c r="AU148" s="19" t="s">
        <v>79</v>
      </c>
    </row>
    <row r="149" spans="1:65" s="13" customFormat="1">
      <c r="B149" s="155"/>
      <c r="D149" s="156" t="s">
        <v>162</v>
      </c>
      <c r="E149" s="157" t="s">
        <v>3</v>
      </c>
      <c r="F149" s="158" t="s">
        <v>225</v>
      </c>
      <c r="H149" s="159">
        <v>0.5</v>
      </c>
      <c r="I149" s="160"/>
      <c r="L149" s="155"/>
      <c r="M149" s="161"/>
      <c r="N149" s="162"/>
      <c r="O149" s="162"/>
      <c r="P149" s="162"/>
      <c r="Q149" s="162"/>
      <c r="R149" s="162"/>
      <c r="S149" s="162"/>
      <c r="T149" s="163"/>
      <c r="AT149" s="157" t="s">
        <v>162</v>
      </c>
      <c r="AU149" s="157" t="s">
        <v>79</v>
      </c>
      <c r="AV149" s="13" t="s">
        <v>79</v>
      </c>
      <c r="AW149" s="13" t="s">
        <v>31</v>
      </c>
      <c r="AX149" s="13" t="s">
        <v>77</v>
      </c>
      <c r="AY149" s="157" t="s">
        <v>151</v>
      </c>
    </row>
    <row r="150" spans="1:65" s="2" customFormat="1" ht="44.25" customHeight="1">
      <c r="A150" s="34"/>
      <c r="B150" s="136"/>
      <c r="C150" s="137" t="s">
        <v>226</v>
      </c>
      <c r="D150" s="137" t="s">
        <v>154</v>
      </c>
      <c r="E150" s="138" t="s">
        <v>227</v>
      </c>
      <c r="F150" s="139" t="s">
        <v>228</v>
      </c>
      <c r="G150" s="140" t="s">
        <v>189</v>
      </c>
      <c r="H150" s="141">
        <v>1</v>
      </c>
      <c r="I150" s="142"/>
      <c r="J150" s="143">
        <f>ROUND(I150*H150,2)</f>
        <v>0</v>
      </c>
      <c r="K150" s="139"/>
      <c r="L150" s="35"/>
      <c r="M150" s="144" t="s">
        <v>3</v>
      </c>
      <c r="N150" s="145" t="s">
        <v>40</v>
      </c>
      <c r="O150" s="55"/>
      <c r="P150" s="146">
        <f>O150*H150</f>
        <v>0</v>
      </c>
      <c r="Q150" s="146">
        <v>0</v>
      </c>
      <c r="R150" s="146">
        <f>Q150*H150</f>
        <v>0</v>
      </c>
      <c r="S150" s="146">
        <v>4.8000000000000001E-5</v>
      </c>
      <c r="T150" s="147">
        <f>S150*H150</f>
        <v>4.8000000000000001E-5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48" t="s">
        <v>158</v>
      </c>
      <c r="AT150" s="148" t="s">
        <v>154</v>
      </c>
      <c r="AU150" s="148" t="s">
        <v>79</v>
      </c>
      <c r="AY150" s="19" t="s">
        <v>151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9" t="s">
        <v>77</v>
      </c>
      <c r="BK150" s="149">
        <f>ROUND(I150*H150,2)</f>
        <v>0</v>
      </c>
      <c r="BL150" s="19" t="s">
        <v>158</v>
      </c>
      <c r="BM150" s="148" t="s">
        <v>229</v>
      </c>
    </row>
    <row r="151" spans="1:65" s="2" customFormat="1">
      <c r="A151" s="34"/>
      <c r="B151" s="35"/>
      <c r="C151" s="34"/>
      <c r="D151" s="150" t="s">
        <v>160</v>
      </c>
      <c r="E151" s="34"/>
      <c r="F151" s="151" t="s">
        <v>230</v>
      </c>
      <c r="G151" s="34"/>
      <c r="H151" s="34"/>
      <c r="I151" s="152"/>
      <c r="J151" s="34"/>
      <c r="K151" s="34"/>
      <c r="L151" s="35"/>
      <c r="M151" s="153"/>
      <c r="N151" s="154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160</v>
      </c>
      <c r="AU151" s="19" t="s">
        <v>79</v>
      </c>
    </row>
    <row r="152" spans="1:65" s="2" customFormat="1" ht="44.25" customHeight="1">
      <c r="A152" s="34"/>
      <c r="B152" s="136"/>
      <c r="C152" s="137" t="s">
        <v>231</v>
      </c>
      <c r="D152" s="137" t="s">
        <v>154</v>
      </c>
      <c r="E152" s="138" t="s">
        <v>232</v>
      </c>
      <c r="F152" s="139" t="s">
        <v>233</v>
      </c>
      <c r="G152" s="140" t="s">
        <v>189</v>
      </c>
      <c r="H152" s="141">
        <v>2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158</v>
      </c>
      <c r="AT152" s="148" t="s">
        <v>154</v>
      </c>
      <c r="AU152" s="148" t="s">
        <v>79</v>
      </c>
      <c r="AY152" s="19" t="s">
        <v>151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77</v>
      </c>
      <c r="BK152" s="149">
        <f>ROUND(I152*H152,2)</f>
        <v>0</v>
      </c>
      <c r="BL152" s="19" t="s">
        <v>158</v>
      </c>
      <c r="BM152" s="148" t="s">
        <v>234</v>
      </c>
    </row>
    <row r="153" spans="1:65" s="2" customFormat="1">
      <c r="A153" s="34"/>
      <c r="B153" s="35"/>
      <c r="C153" s="34"/>
      <c r="D153" s="150" t="s">
        <v>160</v>
      </c>
      <c r="E153" s="34"/>
      <c r="F153" s="151" t="s">
        <v>235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160</v>
      </c>
      <c r="AU153" s="19" t="s">
        <v>79</v>
      </c>
    </row>
    <row r="154" spans="1:65" s="2" customFormat="1" ht="37.9" customHeight="1">
      <c r="A154" s="34"/>
      <c r="B154" s="136"/>
      <c r="C154" s="137" t="s">
        <v>236</v>
      </c>
      <c r="D154" s="137" t="s">
        <v>154</v>
      </c>
      <c r="E154" s="138" t="s">
        <v>237</v>
      </c>
      <c r="F154" s="139" t="s">
        <v>238</v>
      </c>
      <c r="G154" s="140" t="s">
        <v>167</v>
      </c>
      <c r="H154" s="141">
        <v>10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2.2399999999999998E-3</v>
      </c>
      <c r="T154" s="147">
        <f>S154*H154</f>
        <v>2.2399999999999996E-2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158</v>
      </c>
      <c r="AT154" s="148" t="s">
        <v>154</v>
      </c>
      <c r="AU154" s="148" t="s">
        <v>79</v>
      </c>
      <c r="AY154" s="19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158</v>
      </c>
      <c r="BM154" s="148" t="s">
        <v>239</v>
      </c>
    </row>
    <row r="155" spans="1:65" s="2" customFormat="1">
      <c r="A155" s="34"/>
      <c r="B155" s="35"/>
      <c r="C155" s="34"/>
      <c r="D155" s="150" t="s">
        <v>160</v>
      </c>
      <c r="E155" s="34"/>
      <c r="F155" s="151" t="s">
        <v>240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160</v>
      </c>
      <c r="AU155" s="19" t="s">
        <v>79</v>
      </c>
    </row>
    <row r="156" spans="1:65" s="2" customFormat="1" ht="49.15" customHeight="1">
      <c r="A156" s="34"/>
      <c r="B156" s="136"/>
      <c r="C156" s="137" t="s">
        <v>190</v>
      </c>
      <c r="D156" s="137" t="s">
        <v>154</v>
      </c>
      <c r="E156" s="138" t="s">
        <v>241</v>
      </c>
      <c r="F156" s="139" t="s">
        <v>242</v>
      </c>
      <c r="G156" s="140" t="s">
        <v>189</v>
      </c>
      <c r="H156" s="141">
        <v>1</v>
      </c>
      <c r="I156" s="142"/>
      <c r="J156" s="143">
        <f>ROUND(I156*H156,2)</f>
        <v>0</v>
      </c>
      <c r="K156" s="139"/>
      <c r="L156" s="35"/>
      <c r="M156" s="144" t="s">
        <v>3</v>
      </c>
      <c r="N156" s="145" t="s">
        <v>40</v>
      </c>
      <c r="O156" s="55"/>
      <c r="P156" s="146">
        <f>O156*H156</f>
        <v>0</v>
      </c>
      <c r="Q156" s="146">
        <v>0</v>
      </c>
      <c r="R156" s="146">
        <f>Q156*H156</f>
        <v>0</v>
      </c>
      <c r="S156" s="146">
        <v>8.0000000000000004E-4</v>
      </c>
      <c r="T156" s="147">
        <f>S156*H156</f>
        <v>8.0000000000000004E-4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48" t="s">
        <v>158</v>
      </c>
      <c r="AT156" s="148" t="s">
        <v>154</v>
      </c>
      <c r="AU156" s="148" t="s">
        <v>79</v>
      </c>
      <c r="AY156" s="19" t="s">
        <v>151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9" t="s">
        <v>77</v>
      </c>
      <c r="BK156" s="149">
        <f>ROUND(I156*H156,2)</f>
        <v>0</v>
      </c>
      <c r="BL156" s="19" t="s">
        <v>158</v>
      </c>
      <c r="BM156" s="148" t="s">
        <v>243</v>
      </c>
    </row>
    <row r="157" spans="1:65" s="2" customFormat="1">
      <c r="A157" s="34"/>
      <c r="B157" s="35"/>
      <c r="C157" s="34"/>
      <c r="D157" s="150" t="s">
        <v>160</v>
      </c>
      <c r="E157" s="34"/>
      <c r="F157" s="151" t="s">
        <v>244</v>
      </c>
      <c r="G157" s="34"/>
      <c r="H157" s="34"/>
      <c r="I157" s="152"/>
      <c r="J157" s="34"/>
      <c r="K157" s="34"/>
      <c r="L157" s="35"/>
      <c r="M157" s="153"/>
      <c r="N157" s="154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160</v>
      </c>
      <c r="AU157" s="19" t="s">
        <v>79</v>
      </c>
    </row>
    <row r="158" spans="1:65" s="2" customFormat="1" ht="33" customHeight="1">
      <c r="A158" s="34"/>
      <c r="B158" s="136"/>
      <c r="C158" s="137" t="s">
        <v>245</v>
      </c>
      <c r="D158" s="137" t="s">
        <v>154</v>
      </c>
      <c r="E158" s="138" t="s">
        <v>246</v>
      </c>
      <c r="F158" s="139" t="s">
        <v>247</v>
      </c>
      <c r="G158" s="140" t="s">
        <v>189</v>
      </c>
      <c r="H158" s="141">
        <v>2</v>
      </c>
      <c r="I158" s="142"/>
      <c r="J158" s="143">
        <f>ROUND(I158*H158,2)</f>
        <v>0</v>
      </c>
      <c r="K158" s="139"/>
      <c r="L158" s="35"/>
      <c r="M158" s="144" t="s">
        <v>3</v>
      </c>
      <c r="N158" s="145" t="s">
        <v>40</v>
      </c>
      <c r="O158" s="55"/>
      <c r="P158" s="146">
        <f>O158*H158</f>
        <v>0</v>
      </c>
      <c r="Q158" s="146">
        <v>0</v>
      </c>
      <c r="R158" s="146">
        <f>Q158*H158</f>
        <v>0</v>
      </c>
      <c r="S158" s="146">
        <v>1.4999999999999999E-4</v>
      </c>
      <c r="T158" s="147">
        <f>S158*H158</f>
        <v>2.9999999999999997E-4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48" t="s">
        <v>158</v>
      </c>
      <c r="AT158" s="148" t="s">
        <v>154</v>
      </c>
      <c r="AU158" s="148" t="s">
        <v>79</v>
      </c>
      <c r="AY158" s="19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9" t="s">
        <v>77</v>
      </c>
      <c r="BK158" s="149">
        <f>ROUND(I158*H158,2)</f>
        <v>0</v>
      </c>
      <c r="BL158" s="19" t="s">
        <v>158</v>
      </c>
      <c r="BM158" s="148" t="s">
        <v>248</v>
      </c>
    </row>
    <row r="159" spans="1:65" s="2" customFormat="1">
      <c r="A159" s="34"/>
      <c r="B159" s="35"/>
      <c r="C159" s="34"/>
      <c r="D159" s="150" t="s">
        <v>160</v>
      </c>
      <c r="E159" s="34"/>
      <c r="F159" s="151" t="s">
        <v>249</v>
      </c>
      <c r="G159" s="34"/>
      <c r="H159" s="34"/>
      <c r="I159" s="152"/>
      <c r="J159" s="34"/>
      <c r="K159" s="34"/>
      <c r="L159" s="35"/>
      <c r="M159" s="153"/>
      <c r="N159" s="154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160</v>
      </c>
      <c r="AU159" s="19" t="s">
        <v>79</v>
      </c>
    </row>
    <row r="160" spans="1:65" s="2" customFormat="1" ht="24.2" customHeight="1">
      <c r="A160" s="34"/>
      <c r="B160" s="136"/>
      <c r="C160" s="137" t="s">
        <v>250</v>
      </c>
      <c r="D160" s="137" t="s">
        <v>154</v>
      </c>
      <c r="E160" s="138" t="s">
        <v>251</v>
      </c>
      <c r="F160" s="139" t="s">
        <v>252</v>
      </c>
      <c r="G160" s="140" t="s">
        <v>189</v>
      </c>
      <c r="H160" s="141">
        <v>3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0</v>
      </c>
      <c r="R160" s="146">
        <f>Q160*H160</f>
        <v>0</v>
      </c>
      <c r="S160" s="146">
        <v>8.5999999999999998E-4</v>
      </c>
      <c r="T160" s="147">
        <f>S160*H160</f>
        <v>2.5799999999999998E-3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158</v>
      </c>
      <c r="AT160" s="148" t="s">
        <v>154</v>
      </c>
      <c r="AU160" s="148" t="s">
        <v>79</v>
      </c>
      <c r="AY160" s="19" t="s">
        <v>151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77</v>
      </c>
      <c r="BK160" s="149">
        <f>ROUND(I160*H160,2)</f>
        <v>0</v>
      </c>
      <c r="BL160" s="19" t="s">
        <v>158</v>
      </c>
      <c r="BM160" s="148" t="s">
        <v>253</v>
      </c>
    </row>
    <row r="161" spans="1:65" s="2" customFormat="1">
      <c r="A161" s="34"/>
      <c r="B161" s="35"/>
      <c r="C161" s="34"/>
      <c r="D161" s="150" t="s">
        <v>160</v>
      </c>
      <c r="E161" s="34"/>
      <c r="F161" s="151" t="s">
        <v>254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160</v>
      </c>
      <c r="AU161" s="19" t="s">
        <v>79</v>
      </c>
    </row>
    <row r="162" spans="1:65" s="12" customFormat="1" ht="22.9" customHeight="1">
      <c r="B162" s="123"/>
      <c r="D162" s="124" t="s">
        <v>68</v>
      </c>
      <c r="E162" s="134" t="s">
        <v>255</v>
      </c>
      <c r="F162" s="134" t="s">
        <v>256</v>
      </c>
      <c r="I162" s="126"/>
      <c r="J162" s="135">
        <f>BK162</f>
        <v>0</v>
      </c>
      <c r="L162" s="123"/>
      <c r="M162" s="128"/>
      <c r="N162" s="129"/>
      <c r="O162" s="129"/>
      <c r="P162" s="130">
        <f>SUM(P163:P179)</f>
        <v>0</v>
      </c>
      <c r="Q162" s="129"/>
      <c r="R162" s="130">
        <f>SUM(R163:R179)</f>
        <v>0</v>
      </c>
      <c r="S162" s="129"/>
      <c r="T162" s="131">
        <f>SUM(T163:T179)</f>
        <v>2.7483170000000006</v>
      </c>
      <c r="AR162" s="124" t="s">
        <v>77</v>
      </c>
      <c r="AT162" s="132" t="s">
        <v>68</v>
      </c>
      <c r="AU162" s="132" t="s">
        <v>77</v>
      </c>
      <c r="AY162" s="124" t="s">
        <v>151</v>
      </c>
      <c r="BK162" s="133">
        <f>SUM(BK163:BK179)</f>
        <v>0</v>
      </c>
    </row>
    <row r="163" spans="1:65" s="2" customFormat="1" ht="16.5" customHeight="1">
      <c r="A163" s="34"/>
      <c r="B163" s="136"/>
      <c r="C163" s="137" t="s">
        <v>257</v>
      </c>
      <c r="D163" s="137" t="s">
        <v>154</v>
      </c>
      <c r="E163" s="138" t="s">
        <v>258</v>
      </c>
      <c r="F163" s="139" t="s">
        <v>259</v>
      </c>
      <c r="G163" s="140" t="s">
        <v>82</v>
      </c>
      <c r="H163" s="141">
        <v>5.71</v>
      </c>
      <c r="I163" s="142"/>
      <c r="J163" s="143">
        <f>ROUND(I163*H163,2)</f>
        <v>0</v>
      </c>
      <c r="K163" s="139"/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4.0000000000000001E-3</v>
      </c>
      <c r="T163" s="147">
        <f>S163*H163</f>
        <v>2.2839999999999999E-2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158</v>
      </c>
      <c r="AT163" s="148" t="s">
        <v>154</v>
      </c>
      <c r="AU163" s="148" t="s">
        <v>79</v>
      </c>
      <c r="AY163" s="19" t="s">
        <v>151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77</v>
      </c>
      <c r="BK163" s="149">
        <f>ROUND(I163*H163,2)</f>
        <v>0</v>
      </c>
      <c r="BL163" s="19" t="s">
        <v>158</v>
      </c>
      <c r="BM163" s="148" t="s">
        <v>260</v>
      </c>
    </row>
    <row r="164" spans="1:65" s="2" customFormat="1">
      <c r="A164" s="34"/>
      <c r="B164" s="35"/>
      <c r="C164" s="34"/>
      <c r="D164" s="150" t="s">
        <v>160</v>
      </c>
      <c r="E164" s="34"/>
      <c r="F164" s="151" t="s">
        <v>261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160</v>
      </c>
      <c r="AU164" s="19" t="s">
        <v>79</v>
      </c>
    </row>
    <row r="165" spans="1:65" s="13" customFormat="1">
      <c r="B165" s="155"/>
      <c r="D165" s="156" t="s">
        <v>162</v>
      </c>
      <c r="E165" s="157" t="s">
        <v>3</v>
      </c>
      <c r="F165" s="158" t="s">
        <v>85</v>
      </c>
      <c r="H165" s="159">
        <v>5.71</v>
      </c>
      <c r="I165" s="160"/>
      <c r="L165" s="155"/>
      <c r="M165" s="161"/>
      <c r="N165" s="162"/>
      <c r="O165" s="162"/>
      <c r="P165" s="162"/>
      <c r="Q165" s="162"/>
      <c r="R165" s="162"/>
      <c r="S165" s="162"/>
      <c r="T165" s="163"/>
      <c r="AT165" s="157" t="s">
        <v>162</v>
      </c>
      <c r="AU165" s="157" t="s">
        <v>79</v>
      </c>
      <c r="AV165" s="13" t="s">
        <v>79</v>
      </c>
      <c r="AW165" s="13" t="s">
        <v>31</v>
      </c>
      <c r="AX165" s="13" t="s">
        <v>77</v>
      </c>
      <c r="AY165" s="157" t="s">
        <v>151</v>
      </c>
    </row>
    <row r="166" spans="1:65" s="2" customFormat="1" ht="16.5" customHeight="1">
      <c r="A166" s="34"/>
      <c r="B166" s="136"/>
      <c r="C166" s="137" t="s">
        <v>262</v>
      </c>
      <c r="D166" s="137" t="s">
        <v>154</v>
      </c>
      <c r="E166" s="138" t="s">
        <v>263</v>
      </c>
      <c r="F166" s="139" t="s">
        <v>264</v>
      </c>
      <c r="G166" s="140" t="s">
        <v>82</v>
      </c>
      <c r="H166" s="141">
        <v>5.71</v>
      </c>
      <c r="I166" s="142"/>
      <c r="J166" s="143">
        <f>ROUND(I166*H166,2)</f>
        <v>0</v>
      </c>
      <c r="K166" s="139"/>
      <c r="L166" s="35"/>
      <c r="M166" s="144" t="s">
        <v>3</v>
      </c>
      <c r="N166" s="145" t="s">
        <v>40</v>
      </c>
      <c r="O166" s="55"/>
      <c r="P166" s="146">
        <f>O166*H166</f>
        <v>0</v>
      </c>
      <c r="Q166" s="146">
        <v>0</v>
      </c>
      <c r="R166" s="146">
        <f>Q166*H166</f>
        <v>0</v>
      </c>
      <c r="S166" s="146">
        <v>2E-3</v>
      </c>
      <c r="T166" s="147">
        <f>S166*H166</f>
        <v>1.142E-2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8" t="s">
        <v>158</v>
      </c>
      <c r="AT166" s="148" t="s">
        <v>154</v>
      </c>
      <c r="AU166" s="148" t="s">
        <v>79</v>
      </c>
      <c r="AY166" s="19" t="s">
        <v>151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9" t="s">
        <v>77</v>
      </c>
      <c r="BK166" s="149">
        <f>ROUND(I166*H166,2)</f>
        <v>0</v>
      </c>
      <c r="BL166" s="19" t="s">
        <v>158</v>
      </c>
      <c r="BM166" s="148" t="s">
        <v>265</v>
      </c>
    </row>
    <row r="167" spans="1:65" s="2" customFormat="1">
      <c r="A167" s="34"/>
      <c r="B167" s="35"/>
      <c r="C167" s="34"/>
      <c r="D167" s="150" t="s">
        <v>160</v>
      </c>
      <c r="E167" s="34"/>
      <c r="F167" s="151" t="s">
        <v>266</v>
      </c>
      <c r="G167" s="34"/>
      <c r="H167" s="34"/>
      <c r="I167" s="152"/>
      <c r="J167" s="34"/>
      <c r="K167" s="34"/>
      <c r="L167" s="35"/>
      <c r="M167" s="153"/>
      <c r="N167" s="154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160</v>
      </c>
      <c r="AU167" s="19" t="s">
        <v>79</v>
      </c>
    </row>
    <row r="168" spans="1:65" s="13" customFormat="1">
      <c r="B168" s="155"/>
      <c r="D168" s="156" t="s">
        <v>162</v>
      </c>
      <c r="E168" s="157" t="s">
        <v>3</v>
      </c>
      <c r="F168" s="158" t="s">
        <v>85</v>
      </c>
      <c r="H168" s="159">
        <v>5.71</v>
      </c>
      <c r="I168" s="160"/>
      <c r="L168" s="155"/>
      <c r="M168" s="161"/>
      <c r="N168" s="162"/>
      <c r="O168" s="162"/>
      <c r="P168" s="162"/>
      <c r="Q168" s="162"/>
      <c r="R168" s="162"/>
      <c r="S168" s="162"/>
      <c r="T168" s="163"/>
      <c r="AT168" s="157" t="s">
        <v>162</v>
      </c>
      <c r="AU168" s="157" t="s">
        <v>79</v>
      </c>
      <c r="AV168" s="13" t="s">
        <v>79</v>
      </c>
      <c r="AW168" s="13" t="s">
        <v>31</v>
      </c>
      <c r="AX168" s="13" t="s">
        <v>77</v>
      </c>
      <c r="AY168" s="157" t="s">
        <v>151</v>
      </c>
    </row>
    <row r="169" spans="1:65" s="2" customFormat="1" ht="24.2" customHeight="1">
      <c r="A169" s="34"/>
      <c r="B169" s="136"/>
      <c r="C169" s="137" t="s">
        <v>8</v>
      </c>
      <c r="D169" s="137" t="s">
        <v>154</v>
      </c>
      <c r="E169" s="138" t="s">
        <v>267</v>
      </c>
      <c r="F169" s="139" t="s">
        <v>268</v>
      </c>
      <c r="G169" s="140" t="s">
        <v>82</v>
      </c>
      <c r="H169" s="141">
        <v>31.878</v>
      </c>
      <c r="I169" s="142"/>
      <c r="J169" s="143">
        <f>ROUND(I169*H169,2)</f>
        <v>0</v>
      </c>
      <c r="K169" s="139"/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8.1500000000000003E-2</v>
      </c>
      <c r="T169" s="147">
        <f>S169*H169</f>
        <v>2.5980570000000003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158</v>
      </c>
      <c r="AT169" s="148" t="s">
        <v>154</v>
      </c>
      <c r="AU169" s="148" t="s">
        <v>79</v>
      </c>
      <c r="AY169" s="19" t="s">
        <v>151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77</v>
      </c>
      <c r="BK169" s="149">
        <f>ROUND(I169*H169,2)</f>
        <v>0</v>
      </c>
      <c r="BL169" s="19" t="s">
        <v>158</v>
      </c>
      <c r="BM169" s="148" t="s">
        <v>269</v>
      </c>
    </row>
    <row r="170" spans="1:65" s="2" customFormat="1">
      <c r="A170" s="34"/>
      <c r="B170" s="35"/>
      <c r="C170" s="34"/>
      <c r="D170" s="150" t="s">
        <v>160</v>
      </c>
      <c r="E170" s="34"/>
      <c r="F170" s="151" t="s">
        <v>270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160</v>
      </c>
      <c r="AU170" s="19" t="s">
        <v>79</v>
      </c>
    </row>
    <row r="171" spans="1:65" s="13" customFormat="1">
      <c r="B171" s="155"/>
      <c r="D171" s="156" t="s">
        <v>162</v>
      </c>
      <c r="E171" s="157" t="s">
        <v>3</v>
      </c>
      <c r="F171" s="158" t="s">
        <v>80</v>
      </c>
      <c r="H171" s="159">
        <v>31.878</v>
      </c>
      <c r="I171" s="160"/>
      <c r="L171" s="155"/>
      <c r="M171" s="161"/>
      <c r="N171" s="162"/>
      <c r="O171" s="162"/>
      <c r="P171" s="162"/>
      <c r="Q171" s="162"/>
      <c r="R171" s="162"/>
      <c r="S171" s="162"/>
      <c r="T171" s="163"/>
      <c r="AT171" s="157" t="s">
        <v>162</v>
      </c>
      <c r="AU171" s="157" t="s">
        <v>79</v>
      </c>
      <c r="AV171" s="13" t="s">
        <v>79</v>
      </c>
      <c r="AW171" s="13" t="s">
        <v>31</v>
      </c>
      <c r="AX171" s="13" t="s">
        <v>77</v>
      </c>
      <c r="AY171" s="157" t="s">
        <v>151</v>
      </c>
    </row>
    <row r="172" spans="1:65" s="2" customFormat="1" ht="37.9" customHeight="1">
      <c r="A172" s="34"/>
      <c r="B172" s="136"/>
      <c r="C172" s="137" t="s">
        <v>271</v>
      </c>
      <c r="D172" s="137" t="s">
        <v>154</v>
      </c>
      <c r="E172" s="138" t="s">
        <v>272</v>
      </c>
      <c r="F172" s="139" t="s">
        <v>273</v>
      </c>
      <c r="G172" s="140" t="s">
        <v>167</v>
      </c>
      <c r="H172" s="141">
        <v>10</v>
      </c>
      <c r="I172" s="142"/>
      <c r="J172" s="143">
        <f>ROUND(I172*H172,2)</f>
        <v>0</v>
      </c>
      <c r="K172" s="139"/>
      <c r="L172" s="35"/>
      <c r="M172" s="144" t="s">
        <v>3</v>
      </c>
      <c r="N172" s="145" t="s">
        <v>40</v>
      </c>
      <c r="O172" s="55"/>
      <c r="P172" s="146">
        <f>O172*H172</f>
        <v>0</v>
      </c>
      <c r="Q172" s="146">
        <v>0</v>
      </c>
      <c r="R172" s="146">
        <f>Q172*H172</f>
        <v>0</v>
      </c>
      <c r="S172" s="146">
        <v>2E-3</v>
      </c>
      <c r="T172" s="147">
        <f>S172*H172</f>
        <v>0.02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48" t="s">
        <v>158</v>
      </c>
      <c r="AT172" s="148" t="s">
        <v>154</v>
      </c>
      <c r="AU172" s="148" t="s">
        <v>79</v>
      </c>
      <c r="AY172" s="19" t="s">
        <v>151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9" t="s">
        <v>77</v>
      </c>
      <c r="BK172" s="149">
        <f>ROUND(I172*H172,2)</f>
        <v>0</v>
      </c>
      <c r="BL172" s="19" t="s">
        <v>158</v>
      </c>
      <c r="BM172" s="148" t="s">
        <v>274</v>
      </c>
    </row>
    <row r="173" spans="1:65" s="2" customFormat="1">
      <c r="A173" s="34"/>
      <c r="B173" s="35"/>
      <c r="C173" s="34"/>
      <c r="D173" s="150" t="s">
        <v>160</v>
      </c>
      <c r="E173" s="34"/>
      <c r="F173" s="151" t="s">
        <v>275</v>
      </c>
      <c r="G173" s="34"/>
      <c r="H173" s="34"/>
      <c r="I173" s="152"/>
      <c r="J173" s="34"/>
      <c r="K173" s="34"/>
      <c r="L173" s="35"/>
      <c r="M173" s="153"/>
      <c r="N173" s="154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160</v>
      </c>
      <c r="AU173" s="19" t="s">
        <v>79</v>
      </c>
    </row>
    <row r="174" spans="1:65" s="13" customFormat="1">
      <c r="B174" s="155"/>
      <c r="D174" s="156" t="s">
        <v>162</v>
      </c>
      <c r="E174" s="157" t="s">
        <v>3</v>
      </c>
      <c r="F174" s="158" t="s">
        <v>276</v>
      </c>
      <c r="H174" s="159">
        <v>10</v>
      </c>
      <c r="I174" s="160"/>
      <c r="L174" s="155"/>
      <c r="M174" s="161"/>
      <c r="N174" s="162"/>
      <c r="O174" s="162"/>
      <c r="P174" s="162"/>
      <c r="Q174" s="162"/>
      <c r="R174" s="162"/>
      <c r="S174" s="162"/>
      <c r="T174" s="163"/>
      <c r="AT174" s="157" t="s">
        <v>162</v>
      </c>
      <c r="AU174" s="157" t="s">
        <v>79</v>
      </c>
      <c r="AV174" s="13" t="s">
        <v>79</v>
      </c>
      <c r="AW174" s="13" t="s">
        <v>31</v>
      </c>
      <c r="AX174" s="13" t="s">
        <v>77</v>
      </c>
      <c r="AY174" s="157" t="s">
        <v>151</v>
      </c>
    </row>
    <row r="175" spans="1:65" s="2" customFormat="1" ht="37.9" customHeight="1">
      <c r="A175" s="34"/>
      <c r="B175" s="136"/>
      <c r="C175" s="137" t="s">
        <v>277</v>
      </c>
      <c r="D175" s="137" t="s">
        <v>154</v>
      </c>
      <c r="E175" s="138" t="s">
        <v>278</v>
      </c>
      <c r="F175" s="139" t="s">
        <v>279</v>
      </c>
      <c r="G175" s="140" t="s">
        <v>167</v>
      </c>
      <c r="H175" s="141">
        <v>16</v>
      </c>
      <c r="I175" s="142"/>
      <c r="J175" s="143">
        <f>ROUND(I175*H175,2)</f>
        <v>0</v>
      </c>
      <c r="K175" s="139"/>
      <c r="L175" s="35"/>
      <c r="M175" s="144" t="s">
        <v>3</v>
      </c>
      <c r="N175" s="145" t="s">
        <v>40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6.0000000000000001E-3</v>
      </c>
      <c r="T175" s="147">
        <f>S175*H175</f>
        <v>9.6000000000000002E-2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8" t="s">
        <v>158</v>
      </c>
      <c r="AT175" s="148" t="s">
        <v>154</v>
      </c>
      <c r="AU175" s="148" t="s">
        <v>79</v>
      </c>
      <c r="AY175" s="19" t="s">
        <v>151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9" t="s">
        <v>77</v>
      </c>
      <c r="BK175" s="149">
        <f>ROUND(I175*H175,2)</f>
        <v>0</v>
      </c>
      <c r="BL175" s="19" t="s">
        <v>158</v>
      </c>
      <c r="BM175" s="148" t="s">
        <v>280</v>
      </c>
    </row>
    <row r="176" spans="1:65" s="2" customFormat="1">
      <c r="A176" s="34"/>
      <c r="B176" s="35"/>
      <c r="C176" s="34"/>
      <c r="D176" s="150" t="s">
        <v>160</v>
      </c>
      <c r="E176" s="34"/>
      <c r="F176" s="151" t="s">
        <v>281</v>
      </c>
      <c r="G176" s="34"/>
      <c r="H176" s="34"/>
      <c r="I176" s="152"/>
      <c r="J176" s="34"/>
      <c r="K176" s="34"/>
      <c r="L176" s="35"/>
      <c r="M176" s="153"/>
      <c r="N176" s="154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160</v>
      </c>
      <c r="AU176" s="19" t="s">
        <v>79</v>
      </c>
    </row>
    <row r="177" spans="1:65" s="13" customFormat="1">
      <c r="B177" s="155"/>
      <c r="D177" s="156" t="s">
        <v>162</v>
      </c>
      <c r="E177" s="157" t="s">
        <v>3</v>
      </c>
      <c r="F177" s="158" t="s">
        <v>219</v>
      </c>
      <c r="H177" s="159">
        <v>10.5</v>
      </c>
      <c r="I177" s="160"/>
      <c r="L177" s="155"/>
      <c r="M177" s="161"/>
      <c r="N177" s="162"/>
      <c r="O177" s="162"/>
      <c r="P177" s="162"/>
      <c r="Q177" s="162"/>
      <c r="R177" s="162"/>
      <c r="S177" s="162"/>
      <c r="T177" s="163"/>
      <c r="AT177" s="157" t="s">
        <v>162</v>
      </c>
      <c r="AU177" s="157" t="s">
        <v>79</v>
      </c>
      <c r="AV177" s="13" t="s">
        <v>79</v>
      </c>
      <c r="AW177" s="13" t="s">
        <v>31</v>
      </c>
      <c r="AX177" s="13" t="s">
        <v>69</v>
      </c>
      <c r="AY177" s="157" t="s">
        <v>151</v>
      </c>
    </row>
    <row r="178" spans="1:65" s="13" customFormat="1">
      <c r="B178" s="155"/>
      <c r="D178" s="156" t="s">
        <v>162</v>
      </c>
      <c r="E178" s="157" t="s">
        <v>3</v>
      </c>
      <c r="F178" s="158" t="s">
        <v>282</v>
      </c>
      <c r="H178" s="159">
        <v>5.5</v>
      </c>
      <c r="I178" s="160"/>
      <c r="L178" s="155"/>
      <c r="M178" s="161"/>
      <c r="N178" s="162"/>
      <c r="O178" s="162"/>
      <c r="P178" s="162"/>
      <c r="Q178" s="162"/>
      <c r="R178" s="162"/>
      <c r="S178" s="162"/>
      <c r="T178" s="163"/>
      <c r="AT178" s="157" t="s">
        <v>162</v>
      </c>
      <c r="AU178" s="157" t="s">
        <v>79</v>
      </c>
      <c r="AV178" s="13" t="s">
        <v>79</v>
      </c>
      <c r="AW178" s="13" t="s">
        <v>31</v>
      </c>
      <c r="AX178" s="13" t="s">
        <v>69</v>
      </c>
      <c r="AY178" s="157" t="s">
        <v>151</v>
      </c>
    </row>
    <row r="179" spans="1:65" s="14" customFormat="1">
      <c r="B179" s="164"/>
      <c r="D179" s="156" t="s">
        <v>162</v>
      </c>
      <c r="E179" s="165" t="s">
        <v>3</v>
      </c>
      <c r="F179" s="166" t="s">
        <v>164</v>
      </c>
      <c r="H179" s="167">
        <v>16</v>
      </c>
      <c r="I179" s="168"/>
      <c r="L179" s="164"/>
      <c r="M179" s="169"/>
      <c r="N179" s="170"/>
      <c r="O179" s="170"/>
      <c r="P179" s="170"/>
      <c r="Q179" s="170"/>
      <c r="R179" s="170"/>
      <c r="S179" s="170"/>
      <c r="T179" s="171"/>
      <c r="AT179" s="165" t="s">
        <v>162</v>
      </c>
      <c r="AU179" s="165" t="s">
        <v>79</v>
      </c>
      <c r="AV179" s="14" t="s">
        <v>158</v>
      </c>
      <c r="AW179" s="14" t="s">
        <v>31</v>
      </c>
      <c r="AX179" s="14" t="s">
        <v>77</v>
      </c>
      <c r="AY179" s="165" t="s">
        <v>151</v>
      </c>
    </row>
    <row r="180" spans="1:65" s="12" customFormat="1" ht="22.9" customHeight="1">
      <c r="B180" s="123"/>
      <c r="D180" s="124" t="s">
        <v>68</v>
      </c>
      <c r="E180" s="134" t="s">
        <v>283</v>
      </c>
      <c r="F180" s="134" t="s">
        <v>284</v>
      </c>
      <c r="I180" s="126"/>
      <c r="J180" s="135">
        <f>BK180</f>
        <v>0</v>
      </c>
      <c r="L180" s="123"/>
      <c r="M180" s="128"/>
      <c r="N180" s="129"/>
      <c r="O180" s="129"/>
      <c r="P180" s="130">
        <f>SUM(P181:P182)</f>
        <v>0</v>
      </c>
      <c r="Q180" s="129"/>
      <c r="R180" s="130">
        <f>SUM(R181:R182)</f>
        <v>0</v>
      </c>
      <c r="S180" s="129"/>
      <c r="T180" s="131">
        <f>SUM(T181:T182)</f>
        <v>0.41272000000000003</v>
      </c>
      <c r="AR180" s="124" t="s">
        <v>77</v>
      </c>
      <c r="AT180" s="132" t="s">
        <v>68</v>
      </c>
      <c r="AU180" s="132" t="s">
        <v>77</v>
      </c>
      <c r="AY180" s="124" t="s">
        <v>151</v>
      </c>
      <c r="BK180" s="133">
        <f>SUM(BK181:BK182)</f>
        <v>0</v>
      </c>
    </row>
    <row r="181" spans="1:65" s="2" customFormat="1" ht="24.2" customHeight="1">
      <c r="A181" s="34"/>
      <c r="B181" s="136"/>
      <c r="C181" s="137" t="s">
        <v>285</v>
      </c>
      <c r="D181" s="137" t="s">
        <v>154</v>
      </c>
      <c r="E181" s="138" t="s">
        <v>286</v>
      </c>
      <c r="F181" s="139" t="s">
        <v>287</v>
      </c>
      <c r="G181" s="140" t="s">
        <v>82</v>
      </c>
      <c r="H181" s="141">
        <v>1.34</v>
      </c>
      <c r="I181" s="142"/>
      <c r="J181" s="143">
        <f>ROUND(I181*H181,2)</f>
        <v>0</v>
      </c>
      <c r="K181" s="139"/>
      <c r="L181" s="35"/>
      <c r="M181" s="144" t="s">
        <v>3</v>
      </c>
      <c r="N181" s="145" t="s">
        <v>40</v>
      </c>
      <c r="O181" s="55"/>
      <c r="P181" s="146">
        <f>O181*H181</f>
        <v>0</v>
      </c>
      <c r="Q181" s="146">
        <v>0</v>
      </c>
      <c r="R181" s="146">
        <f>Q181*H181</f>
        <v>0</v>
      </c>
      <c r="S181" s="146">
        <v>0.308</v>
      </c>
      <c r="T181" s="147">
        <f>S181*H181</f>
        <v>0.41272000000000003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48" t="s">
        <v>158</v>
      </c>
      <c r="AT181" s="148" t="s">
        <v>154</v>
      </c>
      <c r="AU181" s="148" t="s">
        <v>79</v>
      </c>
      <c r="AY181" s="19" t="s">
        <v>151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9" t="s">
        <v>77</v>
      </c>
      <c r="BK181" s="149">
        <f>ROUND(I181*H181,2)</f>
        <v>0</v>
      </c>
      <c r="BL181" s="19" t="s">
        <v>158</v>
      </c>
      <c r="BM181" s="148" t="s">
        <v>288</v>
      </c>
    </row>
    <row r="182" spans="1:65" s="2" customFormat="1">
      <c r="A182" s="34"/>
      <c r="B182" s="35"/>
      <c r="C182" s="34"/>
      <c r="D182" s="150" t="s">
        <v>160</v>
      </c>
      <c r="E182" s="34"/>
      <c r="F182" s="151" t="s">
        <v>289</v>
      </c>
      <c r="G182" s="34"/>
      <c r="H182" s="34"/>
      <c r="I182" s="152"/>
      <c r="J182" s="34"/>
      <c r="K182" s="34"/>
      <c r="L182" s="35"/>
      <c r="M182" s="153"/>
      <c r="N182" s="154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160</v>
      </c>
      <c r="AU182" s="19" t="s">
        <v>79</v>
      </c>
    </row>
    <row r="183" spans="1:65" s="12" customFormat="1" ht="22.9" customHeight="1">
      <c r="B183" s="123"/>
      <c r="D183" s="124" t="s">
        <v>68</v>
      </c>
      <c r="E183" s="134" t="s">
        <v>290</v>
      </c>
      <c r="F183" s="134" t="s">
        <v>291</v>
      </c>
      <c r="I183" s="126"/>
      <c r="J183" s="135">
        <f>BK183</f>
        <v>0</v>
      </c>
      <c r="L183" s="123"/>
      <c r="M183" s="128"/>
      <c r="N183" s="129"/>
      <c r="O183" s="129"/>
      <c r="P183" s="130">
        <f>SUM(P184:P192)</f>
        <v>0</v>
      </c>
      <c r="Q183" s="129"/>
      <c r="R183" s="130">
        <f>SUM(R184:R192)</f>
        <v>0</v>
      </c>
      <c r="S183" s="129"/>
      <c r="T183" s="131">
        <f>SUM(T184:T192)</f>
        <v>0</v>
      </c>
      <c r="AR183" s="124" t="s">
        <v>77</v>
      </c>
      <c r="AT183" s="132" t="s">
        <v>68</v>
      </c>
      <c r="AU183" s="132" t="s">
        <v>77</v>
      </c>
      <c r="AY183" s="124" t="s">
        <v>151</v>
      </c>
      <c r="BK183" s="133">
        <f>SUM(BK184:BK192)</f>
        <v>0</v>
      </c>
    </row>
    <row r="184" spans="1:65" s="2" customFormat="1" ht="37.9" customHeight="1">
      <c r="A184" s="34"/>
      <c r="B184" s="136"/>
      <c r="C184" s="137" t="s">
        <v>292</v>
      </c>
      <c r="D184" s="137" t="s">
        <v>154</v>
      </c>
      <c r="E184" s="138" t="s">
        <v>293</v>
      </c>
      <c r="F184" s="139" t="s">
        <v>294</v>
      </c>
      <c r="G184" s="140" t="s">
        <v>295</v>
      </c>
      <c r="H184" s="141">
        <v>3.6880000000000002</v>
      </c>
      <c r="I184" s="142"/>
      <c r="J184" s="143">
        <f>ROUND(I184*H184,2)</f>
        <v>0</v>
      </c>
      <c r="K184" s="139"/>
      <c r="L184" s="35"/>
      <c r="M184" s="144" t="s">
        <v>3</v>
      </c>
      <c r="N184" s="145" t="s">
        <v>40</v>
      </c>
      <c r="O184" s="55"/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48" t="s">
        <v>158</v>
      </c>
      <c r="AT184" s="148" t="s">
        <v>154</v>
      </c>
      <c r="AU184" s="148" t="s">
        <v>79</v>
      </c>
      <c r="AY184" s="19" t="s">
        <v>151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9" t="s">
        <v>77</v>
      </c>
      <c r="BK184" s="149">
        <f>ROUND(I184*H184,2)</f>
        <v>0</v>
      </c>
      <c r="BL184" s="19" t="s">
        <v>158</v>
      </c>
      <c r="BM184" s="148" t="s">
        <v>296</v>
      </c>
    </row>
    <row r="185" spans="1:65" s="2" customFormat="1">
      <c r="A185" s="34"/>
      <c r="B185" s="35"/>
      <c r="C185" s="34"/>
      <c r="D185" s="150" t="s">
        <v>160</v>
      </c>
      <c r="E185" s="34"/>
      <c r="F185" s="151" t="s">
        <v>297</v>
      </c>
      <c r="G185" s="34"/>
      <c r="H185" s="34"/>
      <c r="I185" s="152"/>
      <c r="J185" s="34"/>
      <c r="K185" s="34"/>
      <c r="L185" s="35"/>
      <c r="M185" s="153"/>
      <c r="N185" s="154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160</v>
      </c>
      <c r="AU185" s="19" t="s">
        <v>79</v>
      </c>
    </row>
    <row r="186" spans="1:65" s="2" customFormat="1" ht="33" customHeight="1">
      <c r="A186" s="34"/>
      <c r="B186" s="136"/>
      <c r="C186" s="137" t="s">
        <v>298</v>
      </c>
      <c r="D186" s="137" t="s">
        <v>154</v>
      </c>
      <c r="E186" s="138" t="s">
        <v>299</v>
      </c>
      <c r="F186" s="139" t="s">
        <v>300</v>
      </c>
      <c r="G186" s="140" t="s">
        <v>295</v>
      </c>
      <c r="H186" s="141">
        <v>3.6880000000000002</v>
      </c>
      <c r="I186" s="142"/>
      <c r="J186" s="143">
        <f>ROUND(I186*H186,2)</f>
        <v>0</v>
      </c>
      <c r="K186" s="139"/>
      <c r="L186" s="35"/>
      <c r="M186" s="144" t="s">
        <v>3</v>
      </c>
      <c r="N186" s="145" t="s">
        <v>40</v>
      </c>
      <c r="O186" s="55"/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48" t="s">
        <v>158</v>
      </c>
      <c r="AT186" s="148" t="s">
        <v>154</v>
      </c>
      <c r="AU186" s="148" t="s">
        <v>79</v>
      </c>
      <c r="AY186" s="19" t="s">
        <v>151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9" t="s">
        <v>77</v>
      </c>
      <c r="BK186" s="149">
        <f>ROUND(I186*H186,2)</f>
        <v>0</v>
      </c>
      <c r="BL186" s="19" t="s">
        <v>158</v>
      </c>
      <c r="BM186" s="148" t="s">
        <v>301</v>
      </c>
    </row>
    <row r="187" spans="1:65" s="2" customFormat="1">
      <c r="A187" s="34"/>
      <c r="B187" s="35"/>
      <c r="C187" s="34"/>
      <c r="D187" s="150" t="s">
        <v>160</v>
      </c>
      <c r="E187" s="34"/>
      <c r="F187" s="151" t="s">
        <v>302</v>
      </c>
      <c r="G187" s="34"/>
      <c r="H187" s="34"/>
      <c r="I187" s="152"/>
      <c r="J187" s="34"/>
      <c r="K187" s="34"/>
      <c r="L187" s="35"/>
      <c r="M187" s="153"/>
      <c r="N187" s="154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160</v>
      </c>
      <c r="AU187" s="19" t="s">
        <v>79</v>
      </c>
    </row>
    <row r="188" spans="1:65" s="2" customFormat="1" ht="44.25" customHeight="1">
      <c r="A188" s="34"/>
      <c r="B188" s="136"/>
      <c r="C188" s="137" t="s">
        <v>303</v>
      </c>
      <c r="D188" s="137" t="s">
        <v>154</v>
      </c>
      <c r="E188" s="138" t="s">
        <v>304</v>
      </c>
      <c r="F188" s="139" t="s">
        <v>305</v>
      </c>
      <c r="G188" s="140" t="s">
        <v>295</v>
      </c>
      <c r="H188" s="141">
        <v>88.512</v>
      </c>
      <c r="I188" s="142"/>
      <c r="J188" s="143">
        <f>ROUND(I188*H188,2)</f>
        <v>0</v>
      </c>
      <c r="K188" s="139"/>
      <c r="L188" s="35"/>
      <c r="M188" s="144" t="s">
        <v>3</v>
      </c>
      <c r="N188" s="145" t="s">
        <v>40</v>
      </c>
      <c r="O188" s="55"/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48" t="s">
        <v>158</v>
      </c>
      <c r="AT188" s="148" t="s">
        <v>154</v>
      </c>
      <c r="AU188" s="148" t="s">
        <v>79</v>
      </c>
      <c r="AY188" s="19" t="s">
        <v>151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9" t="s">
        <v>77</v>
      </c>
      <c r="BK188" s="149">
        <f>ROUND(I188*H188,2)</f>
        <v>0</v>
      </c>
      <c r="BL188" s="19" t="s">
        <v>158</v>
      </c>
      <c r="BM188" s="148" t="s">
        <v>306</v>
      </c>
    </row>
    <row r="189" spans="1:65" s="2" customFormat="1">
      <c r="A189" s="34"/>
      <c r="B189" s="35"/>
      <c r="C189" s="34"/>
      <c r="D189" s="150" t="s">
        <v>160</v>
      </c>
      <c r="E189" s="34"/>
      <c r="F189" s="151" t="s">
        <v>307</v>
      </c>
      <c r="G189" s="34"/>
      <c r="H189" s="34"/>
      <c r="I189" s="152"/>
      <c r="J189" s="34"/>
      <c r="K189" s="34"/>
      <c r="L189" s="35"/>
      <c r="M189" s="153"/>
      <c r="N189" s="154"/>
      <c r="O189" s="55"/>
      <c r="P189" s="55"/>
      <c r="Q189" s="55"/>
      <c r="R189" s="55"/>
      <c r="S189" s="55"/>
      <c r="T189" s="56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160</v>
      </c>
      <c r="AU189" s="19" t="s">
        <v>79</v>
      </c>
    </row>
    <row r="190" spans="1:65" s="13" customFormat="1">
      <c r="B190" s="155"/>
      <c r="D190" s="156" t="s">
        <v>162</v>
      </c>
      <c r="F190" s="158" t="s">
        <v>308</v>
      </c>
      <c r="H190" s="159">
        <v>88.512</v>
      </c>
      <c r="I190" s="160"/>
      <c r="L190" s="155"/>
      <c r="M190" s="161"/>
      <c r="N190" s="162"/>
      <c r="O190" s="162"/>
      <c r="P190" s="162"/>
      <c r="Q190" s="162"/>
      <c r="R190" s="162"/>
      <c r="S190" s="162"/>
      <c r="T190" s="163"/>
      <c r="AT190" s="157" t="s">
        <v>162</v>
      </c>
      <c r="AU190" s="157" t="s">
        <v>79</v>
      </c>
      <c r="AV190" s="13" t="s">
        <v>79</v>
      </c>
      <c r="AW190" s="13" t="s">
        <v>4</v>
      </c>
      <c r="AX190" s="13" t="s">
        <v>77</v>
      </c>
      <c r="AY190" s="157" t="s">
        <v>151</v>
      </c>
    </row>
    <row r="191" spans="1:65" s="2" customFormat="1" ht="44.25" customHeight="1">
      <c r="A191" s="34"/>
      <c r="B191" s="136"/>
      <c r="C191" s="137" t="s">
        <v>309</v>
      </c>
      <c r="D191" s="137" t="s">
        <v>154</v>
      </c>
      <c r="E191" s="138" t="s">
        <v>310</v>
      </c>
      <c r="F191" s="139" t="s">
        <v>311</v>
      </c>
      <c r="G191" s="140" t="s">
        <v>295</v>
      </c>
      <c r="H191" s="141">
        <v>3.6880000000000002</v>
      </c>
      <c r="I191" s="142"/>
      <c r="J191" s="143">
        <f>ROUND(I191*H191,2)</f>
        <v>0</v>
      </c>
      <c r="K191" s="139"/>
      <c r="L191" s="35"/>
      <c r="M191" s="144" t="s">
        <v>3</v>
      </c>
      <c r="N191" s="145" t="s">
        <v>40</v>
      </c>
      <c r="O191" s="55"/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48" t="s">
        <v>158</v>
      </c>
      <c r="AT191" s="148" t="s">
        <v>154</v>
      </c>
      <c r="AU191" s="148" t="s">
        <v>79</v>
      </c>
      <c r="AY191" s="19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9" t="s">
        <v>77</v>
      </c>
      <c r="BK191" s="149">
        <f>ROUND(I191*H191,2)</f>
        <v>0</v>
      </c>
      <c r="BL191" s="19" t="s">
        <v>158</v>
      </c>
      <c r="BM191" s="148" t="s">
        <v>312</v>
      </c>
    </row>
    <row r="192" spans="1:65" s="2" customFormat="1">
      <c r="A192" s="34"/>
      <c r="B192" s="35"/>
      <c r="C192" s="34"/>
      <c r="D192" s="150" t="s">
        <v>160</v>
      </c>
      <c r="E192" s="34"/>
      <c r="F192" s="151" t="s">
        <v>313</v>
      </c>
      <c r="G192" s="34"/>
      <c r="H192" s="34"/>
      <c r="I192" s="152"/>
      <c r="J192" s="34"/>
      <c r="K192" s="34"/>
      <c r="L192" s="35"/>
      <c r="M192" s="153"/>
      <c r="N192" s="154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160</v>
      </c>
      <c r="AU192" s="19" t="s">
        <v>79</v>
      </c>
    </row>
    <row r="193" spans="1:65" s="12" customFormat="1" ht="25.9" customHeight="1">
      <c r="B193" s="123"/>
      <c r="D193" s="124" t="s">
        <v>68</v>
      </c>
      <c r="E193" s="125" t="s">
        <v>314</v>
      </c>
      <c r="F193" s="125" t="s">
        <v>315</v>
      </c>
      <c r="I193" s="126"/>
      <c r="J193" s="127">
        <f>BK193</f>
        <v>0</v>
      </c>
      <c r="L193" s="123"/>
      <c r="M193" s="128"/>
      <c r="N193" s="129"/>
      <c r="O193" s="129"/>
      <c r="P193" s="130">
        <f>P194+P209+P215+P219</f>
        <v>0</v>
      </c>
      <c r="Q193" s="129"/>
      <c r="R193" s="130">
        <f>R194+R209+R215+R219</f>
        <v>0.47263391000000005</v>
      </c>
      <c r="S193" s="129"/>
      <c r="T193" s="131">
        <f>T194+T209+T215+T219</f>
        <v>0</v>
      </c>
      <c r="AR193" s="124" t="s">
        <v>77</v>
      </c>
      <c r="AT193" s="132" t="s">
        <v>68</v>
      </c>
      <c r="AU193" s="132" t="s">
        <v>69</v>
      </c>
      <c r="AY193" s="124" t="s">
        <v>151</v>
      </c>
      <c r="BK193" s="133">
        <f>BK194+BK209+BK215+BK219</f>
        <v>0</v>
      </c>
    </row>
    <row r="194" spans="1:65" s="12" customFormat="1" ht="22.9" customHeight="1">
      <c r="B194" s="123"/>
      <c r="D194" s="124" t="s">
        <v>68</v>
      </c>
      <c r="E194" s="134" t="s">
        <v>186</v>
      </c>
      <c r="F194" s="134" t="s">
        <v>316</v>
      </c>
      <c r="I194" s="126"/>
      <c r="J194" s="135">
        <f>BK194</f>
        <v>0</v>
      </c>
      <c r="L194" s="123"/>
      <c r="M194" s="128"/>
      <c r="N194" s="129"/>
      <c r="O194" s="129"/>
      <c r="P194" s="130">
        <f>SUM(P195:P208)</f>
        <v>0</v>
      </c>
      <c r="Q194" s="129"/>
      <c r="R194" s="130">
        <f>SUM(R195:R208)</f>
        <v>0.47106321000000007</v>
      </c>
      <c r="S194" s="129"/>
      <c r="T194" s="131">
        <f>SUM(T195:T208)</f>
        <v>0</v>
      </c>
      <c r="AR194" s="124" t="s">
        <v>77</v>
      </c>
      <c r="AT194" s="132" t="s">
        <v>68</v>
      </c>
      <c r="AU194" s="132" t="s">
        <v>77</v>
      </c>
      <c r="AY194" s="124" t="s">
        <v>151</v>
      </c>
      <c r="BK194" s="133">
        <f>SUM(BK195:BK208)</f>
        <v>0</v>
      </c>
    </row>
    <row r="195" spans="1:65" s="2" customFormat="1" ht="24.2" customHeight="1">
      <c r="A195" s="34"/>
      <c r="B195" s="136"/>
      <c r="C195" s="137" t="s">
        <v>317</v>
      </c>
      <c r="D195" s="137" t="s">
        <v>154</v>
      </c>
      <c r="E195" s="138" t="s">
        <v>318</v>
      </c>
      <c r="F195" s="139" t="s">
        <v>319</v>
      </c>
      <c r="G195" s="140" t="s">
        <v>82</v>
      </c>
      <c r="H195" s="141">
        <v>2.1840000000000002</v>
      </c>
      <c r="I195" s="142"/>
      <c r="J195" s="143">
        <f>ROUND(I195*H195,2)</f>
        <v>0</v>
      </c>
      <c r="K195" s="139"/>
      <c r="L195" s="35"/>
      <c r="M195" s="144" t="s">
        <v>3</v>
      </c>
      <c r="N195" s="145" t="s">
        <v>40</v>
      </c>
      <c r="O195" s="55"/>
      <c r="P195" s="146">
        <f>O195*H195</f>
        <v>0</v>
      </c>
      <c r="Q195" s="146">
        <v>4.1200000000000001E-2</v>
      </c>
      <c r="R195" s="146">
        <f>Q195*H195</f>
        <v>8.9980800000000014E-2</v>
      </c>
      <c r="S195" s="146">
        <v>0</v>
      </c>
      <c r="T195" s="14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48" t="s">
        <v>158</v>
      </c>
      <c r="AT195" s="148" t="s">
        <v>154</v>
      </c>
      <c r="AU195" s="148" t="s">
        <v>79</v>
      </c>
      <c r="AY195" s="19" t="s">
        <v>151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9" t="s">
        <v>77</v>
      </c>
      <c r="BK195" s="149">
        <f>ROUND(I195*H195,2)</f>
        <v>0</v>
      </c>
      <c r="BL195" s="19" t="s">
        <v>158</v>
      </c>
      <c r="BM195" s="148" t="s">
        <v>320</v>
      </c>
    </row>
    <row r="196" spans="1:65" s="2" customFormat="1">
      <c r="A196" s="34"/>
      <c r="B196" s="35"/>
      <c r="C196" s="34"/>
      <c r="D196" s="150" t="s">
        <v>160</v>
      </c>
      <c r="E196" s="34"/>
      <c r="F196" s="151" t="s">
        <v>321</v>
      </c>
      <c r="G196" s="34"/>
      <c r="H196" s="34"/>
      <c r="I196" s="152"/>
      <c r="J196" s="34"/>
      <c r="K196" s="34"/>
      <c r="L196" s="35"/>
      <c r="M196" s="153"/>
      <c r="N196" s="154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160</v>
      </c>
      <c r="AU196" s="19" t="s">
        <v>79</v>
      </c>
    </row>
    <row r="197" spans="1:65" s="13" customFormat="1">
      <c r="B197" s="155"/>
      <c r="D197" s="156" t="s">
        <v>162</v>
      </c>
      <c r="E197" s="157" t="s">
        <v>3</v>
      </c>
      <c r="F197" s="158" t="s">
        <v>322</v>
      </c>
      <c r="H197" s="159">
        <v>0.83399999999999996</v>
      </c>
      <c r="I197" s="160"/>
      <c r="L197" s="155"/>
      <c r="M197" s="161"/>
      <c r="N197" s="162"/>
      <c r="O197" s="162"/>
      <c r="P197" s="162"/>
      <c r="Q197" s="162"/>
      <c r="R197" s="162"/>
      <c r="S197" s="162"/>
      <c r="T197" s="163"/>
      <c r="AT197" s="157" t="s">
        <v>162</v>
      </c>
      <c r="AU197" s="157" t="s">
        <v>79</v>
      </c>
      <c r="AV197" s="13" t="s">
        <v>79</v>
      </c>
      <c r="AW197" s="13" t="s">
        <v>31</v>
      </c>
      <c r="AX197" s="13" t="s">
        <v>69</v>
      </c>
      <c r="AY197" s="157" t="s">
        <v>151</v>
      </c>
    </row>
    <row r="198" spans="1:65" s="13" customFormat="1">
      <c r="B198" s="155"/>
      <c r="D198" s="156" t="s">
        <v>162</v>
      </c>
      <c r="E198" s="157" t="s">
        <v>3</v>
      </c>
      <c r="F198" s="158" t="s">
        <v>323</v>
      </c>
      <c r="H198" s="159">
        <v>1.05</v>
      </c>
      <c r="I198" s="160"/>
      <c r="L198" s="155"/>
      <c r="M198" s="161"/>
      <c r="N198" s="162"/>
      <c r="O198" s="162"/>
      <c r="P198" s="162"/>
      <c r="Q198" s="162"/>
      <c r="R198" s="162"/>
      <c r="S198" s="162"/>
      <c r="T198" s="163"/>
      <c r="AT198" s="157" t="s">
        <v>162</v>
      </c>
      <c r="AU198" s="157" t="s">
        <v>79</v>
      </c>
      <c r="AV198" s="13" t="s">
        <v>79</v>
      </c>
      <c r="AW198" s="13" t="s">
        <v>31</v>
      </c>
      <c r="AX198" s="13" t="s">
        <v>69</v>
      </c>
      <c r="AY198" s="157" t="s">
        <v>151</v>
      </c>
    </row>
    <row r="199" spans="1:65" s="13" customFormat="1">
      <c r="B199" s="155"/>
      <c r="D199" s="156" t="s">
        <v>162</v>
      </c>
      <c r="E199" s="157" t="s">
        <v>3</v>
      </c>
      <c r="F199" s="158" t="s">
        <v>324</v>
      </c>
      <c r="H199" s="159">
        <v>0.3</v>
      </c>
      <c r="I199" s="160"/>
      <c r="L199" s="155"/>
      <c r="M199" s="161"/>
      <c r="N199" s="162"/>
      <c r="O199" s="162"/>
      <c r="P199" s="162"/>
      <c r="Q199" s="162"/>
      <c r="R199" s="162"/>
      <c r="S199" s="162"/>
      <c r="T199" s="163"/>
      <c r="AT199" s="157" t="s">
        <v>162</v>
      </c>
      <c r="AU199" s="157" t="s">
        <v>79</v>
      </c>
      <c r="AV199" s="13" t="s">
        <v>79</v>
      </c>
      <c r="AW199" s="13" t="s">
        <v>31</v>
      </c>
      <c r="AX199" s="13" t="s">
        <v>69</v>
      </c>
      <c r="AY199" s="157" t="s">
        <v>151</v>
      </c>
    </row>
    <row r="200" spans="1:65" s="14" customFormat="1">
      <c r="B200" s="164"/>
      <c r="D200" s="156" t="s">
        <v>162</v>
      </c>
      <c r="E200" s="165" t="s">
        <v>3</v>
      </c>
      <c r="F200" s="166" t="s">
        <v>164</v>
      </c>
      <c r="H200" s="167">
        <v>2.1839999999999997</v>
      </c>
      <c r="I200" s="168"/>
      <c r="L200" s="164"/>
      <c r="M200" s="169"/>
      <c r="N200" s="170"/>
      <c r="O200" s="170"/>
      <c r="P200" s="170"/>
      <c r="Q200" s="170"/>
      <c r="R200" s="170"/>
      <c r="S200" s="170"/>
      <c r="T200" s="171"/>
      <c r="AT200" s="165" t="s">
        <v>162</v>
      </c>
      <c r="AU200" s="165" t="s">
        <v>79</v>
      </c>
      <c r="AV200" s="14" t="s">
        <v>158</v>
      </c>
      <c r="AW200" s="14" t="s">
        <v>31</v>
      </c>
      <c r="AX200" s="14" t="s">
        <v>77</v>
      </c>
      <c r="AY200" s="165" t="s">
        <v>151</v>
      </c>
    </row>
    <row r="201" spans="1:65" s="2" customFormat="1" ht="37.9" customHeight="1">
      <c r="A201" s="34"/>
      <c r="B201" s="136"/>
      <c r="C201" s="137" t="s">
        <v>325</v>
      </c>
      <c r="D201" s="137" t="s">
        <v>154</v>
      </c>
      <c r="E201" s="138" t="s">
        <v>326</v>
      </c>
      <c r="F201" s="139" t="s">
        <v>327</v>
      </c>
      <c r="G201" s="140" t="s">
        <v>82</v>
      </c>
      <c r="H201" s="141">
        <v>6.3760000000000003</v>
      </c>
      <c r="I201" s="142"/>
      <c r="J201" s="143">
        <f>ROUND(I201*H201,2)</f>
        <v>0</v>
      </c>
      <c r="K201" s="139"/>
      <c r="L201" s="35"/>
      <c r="M201" s="144" t="s">
        <v>3</v>
      </c>
      <c r="N201" s="145" t="s">
        <v>40</v>
      </c>
      <c r="O201" s="55"/>
      <c r="P201" s="146">
        <f>O201*H201</f>
        <v>0</v>
      </c>
      <c r="Q201" s="146">
        <v>2.7199999999999998E-2</v>
      </c>
      <c r="R201" s="146">
        <f>Q201*H201</f>
        <v>0.1734272</v>
      </c>
      <c r="S201" s="146">
        <v>0</v>
      </c>
      <c r="T201" s="14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48" t="s">
        <v>158</v>
      </c>
      <c r="AT201" s="148" t="s">
        <v>154</v>
      </c>
      <c r="AU201" s="148" t="s">
        <v>79</v>
      </c>
      <c r="AY201" s="19" t="s">
        <v>151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9" t="s">
        <v>77</v>
      </c>
      <c r="BK201" s="149">
        <f>ROUND(I201*H201,2)</f>
        <v>0</v>
      </c>
      <c r="BL201" s="19" t="s">
        <v>158</v>
      </c>
      <c r="BM201" s="148" t="s">
        <v>328</v>
      </c>
    </row>
    <row r="202" spans="1:65" s="2" customFormat="1">
      <c r="A202" s="34"/>
      <c r="B202" s="35"/>
      <c r="C202" s="34"/>
      <c r="D202" s="150" t="s">
        <v>160</v>
      </c>
      <c r="E202" s="34"/>
      <c r="F202" s="151" t="s">
        <v>329</v>
      </c>
      <c r="G202" s="34"/>
      <c r="H202" s="34"/>
      <c r="I202" s="152"/>
      <c r="J202" s="34"/>
      <c r="K202" s="34"/>
      <c r="L202" s="35"/>
      <c r="M202" s="153"/>
      <c r="N202" s="154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160</v>
      </c>
      <c r="AU202" s="19" t="s">
        <v>79</v>
      </c>
    </row>
    <row r="203" spans="1:65" s="15" customFormat="1">
      <c r="B203" s="172"/>
      <c r="D203" s="156" t="s">
        <v>162</v>
      </c>
      <c r="E203" s="173" t="s">
        <v>3</v>
      </c>
      <c r="F203" s="174" t="s">
        <v>330</v>
      </c>
      <c r="H203" s="173" t="s">
        <v>3</v>
      </c>
      <c r="I203" s="175"/>
      <c r="L203" s="172"/>
      <c r="M203" s="176"/>
      <c r="N203" s="177"/>
      <c r="O203" s="177"/>
      <c r="P203" s="177"/>
      <c r="Q203" s="177"/>
      <c r="R203" s="177"/>
      <c r="S203" s="177"/>
      <c r="T203" s="178"/>
      <c r="AT203" s="173" t="s">
        <v>162</v>
      </c>
      <c r="AU203" s="173" t="s">
        <v>79</v>
      </c>
      <c r="AV203" s="15" t="s">
        <v>77</v>
      </c>
      <c r="AW203" s="15" t="s">
        <v>31</v>
      </c>
      <c r="AX203" s="15" t="s">
        <v>69</v>
      </c>
      <c r="AY203" s="173" t="s">
        <v>151</v>
      </c>
    </row>
    <row r="204" spans="1:65" s="13" customFormat="1">
      <c r="B204" s="155"/>
      <c r="D204" s="156" t="s">
        <v>162</v>
      </c>
      <c r="E204" s="157" t="s">
        <v>3</v>
      </c>
      <c r="F204" s="158" t="s">
        <v>331</v>
      </c>
      <c r="H204" s="159">
        <v>6.3760000000000003</v>
      </c>
      <c r="I204" s="160"/>
      <c r="L204" s="155"/>
      <c r="M204" s="161"/>
      <c r="N204" s="162"/>
      <c r="O204" s="162"/>
      <c r="P204" s="162"/>
      <c r="Q204" s="162"/>
      <c r="R204" s="162"/>
      <c r="S204" s="162"/>
      <c r="T204" s="163"/>
      <c r="AT204" s="157" t="s">
        <v>162</v>
      </c>
      <c r="AU204" s="157" t="s">
        <v>79</v>
      </c>
      <c r="AV204" s="13" t="s">
        <v>79</v>
      </c>
      <c r="AW204" s="13" t="s">
        <v>31</v>
      </c>
      <c r="AX204" s="13" t="s">
        <v>69</v>
      </c>
      <c r="AY204" s="157" t="s">
        <v>151</v>
      </c>
    </row>
    <row r="205" spans="1:65" s="14" customFormat="1">
      <c r="B205" s="164"/>
      <c r="D205" s="156" t="s">
        <v>162</v>
      </c>
      <c r="E205" s="165" t="s">
        <v>3</v>
      </c>
      <c r="F205" s="166" t="s">
        <v>164</v>
      </c>
      <c r="H205" s="167">
        <v>6.3760000000000003</v>
      </c>
      <c r="I205" s="168"/>
      <c r="L205" s="164"/>
      <c r="M205" s="169"/>
      <c r="N205" s="170"/>
      <c r="O205" s="170"/>
      <c r="P205" s="170"/>
      <c r="Q205" s="170"/>
      <c r="R205" s="170"/>
      <c r="S205" s="170"/>
      <c r="T205" s="171"/>
      <c r="AT205" s="165" t="s">
        <v>162</v>
      </c>
      <c r="AU205" s="165" t="s">
        <v>79</v>
      </c>
      <c r="AV205" s="14" t="s">
        <v>158</v>
      </c>
      <c r="AW205" s="14" t="s">
        <v>31</v>
      </c>
      <c r="AX205" s="14" t="s">
        <v>77</v>
      </c>
      <c r="AY205" s="165" t="s">
        <v>151</v>
      </c>
    </row>
    <row r="206" spans="1:65" s="2" customFormat="1" ht="37.9" customHeight="1">
      <c r="A206" s="34"/>
      <c r="B206" s="136"/>
      <c r="C206" s="137" t="s">
        <v>332</v>
      </c>
      <c r="D206" s="137" t="s">
        <v>154</v>
      </c>
      <c r="E206" s="138" t="s">
        <v>333</v>
      </c>
      <c r="F206" s="139" t="s">
        <v>334</v>
      </c>
      <c r="G206" s="140" t="s">
        <v>157</v>
      </c>
      <c r="H206" s="141">
        <v>8.3000000000000004E-2</v>
      </c>
      <c r="I206" s="142"/>
      <c r="J206" s="143">
        <f>ROUND(I206*H206,2)</f>
        <v>0</v>
      </c>
      <c r="K206" s="139"/>
      <c r="L206" s="35"/>
      <c r="M206" s="144" t="s">
        <v>3</v>
      </c>
      <c r="N206" s="145" t="s">
        <v>40</v>
      </c>
      <c r="O206" s="55"/>
      <c r="P206" s="146">
        <f>O206*H206</f>
        <v>0</v>
      </c>
      <c r="Q206" s="146">
        <v>2.5018699999999998</v>
      </c>
      <c r="R206" s="146">
        <f>Q206*H206</f>
        <v>0.20765521000000001</v>
      </c>
      <c r="S206" s="146">
        <v>0</v>
      </c>
      <c r="T206" s="14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48" t="s">
        <v>158</v>
      </c>
      <c r="AT206" s="148" t="s">
        <v>154</v>
      </c>
      <c r="AU206" s="148" t="s">
        <v>79</v>
      </c>
      <c r="AY206" s="19" t="s">
        <v>151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9" t="s">
        <v>77</v>
      </c>
      <c r="BK206" s="149">
        <f>ROUND(I206*H206,2)</f>
        <v>0</v>
      </c>
      <c r="BL206" s="19" t="s">
        <v>158</v>
      </c>
      <c r="BM206" s="148" t="s">
        <v>335</v>
      </c>
    </row>
    <row r="207" spans="1:65" s="2" customFormat="1">
      <c r="A207" s="34"/>
      <c r="B207" s="35"/>
      <c r="C207" s="34"/>
      <c r="D207" s="150" t="s">
        <v>160</v>
      </c>
      <c r="E207" s="34"/>
      <c r="F207" s="151" t="s">
        <v>336</v>
      </c>
      <c r="G207" s="34"/>
      <c r="H207" s="34"/>
      <c r="I207" s="152"/>
      <c r="J207" s="34"/>
      <c r="K207" s="34"/>
      <c r="L207" s="35"/>
      <c r="M207" s="153"/>
      <c r="N207" s="154"/>
      <c r="O207" s="55"/>
      <c r="P207" s="55"/>
      <c r="Q207" s="55"/>
      <c r="R207" s="55"/>
      <c r="S207" s="55"/>
      <c r="T207" s="5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160</v>
      </c>
      <c r="AU207" s="19" t="s">
        <v>79</v>
      </c>
    </row>
    <row r="208" spans="1:65" s="13" customFormat="1">
      <c r="B208" s="155"/>
      <c r="D208" s="156" t="s">
        <v>162</v>
      </c>
      <c r="E208" s="157" t="s">
        <v>3</v>
      </c>
      <c r="F208" s="158" t="s">
        <v>163</v>
      </c>
      <c r="H208" s="159">
        <v>8.3000000000000004E-2</v>
      </c>
      <c r="I208" s="160"/>
      <c r="L208" s="155"/>
      <c r="M208" s="161"/>
      <c r="N208" s="162"/>
      <c r="O208" s="162"/>
      <c r="P208" s="162"/>
      <c r="Q208" s="162"/>
      <c r="R208" s="162"/>
      <c r="S208" s="162"/>
      <c r="T208" s="163"/>
      <c r="AT208" s="157" t="s">
        <v>162</v>
      </c>
      <c r="AU208" s="157" t="s">
        <v>79</v>
      </c>
      <c r="AV208" s="13" t="s">
        <v>79</v>
      </c>
      <c r="AW208" s="13" t="s">
        <v>31</v>
      </c>
      <c r="AX208" s="13" t="s">
        <v>77</v>
      </c>
      <c r="AY208" s="157" t="s">
        <v>151</v>
      </c>
    </row>
    <row r="209" spans="1:65" s="12" customFormat="1" ht="22.9" customHeight="1">
      <c r="B209" s="123"/>
      <c r="D209" s="124" t="s">
        <v>68</v>
      </c>
      <c r="E209" s="134" t="s">
        <v>204</v>
      </c>
      <c r="F209" s="134" t="s">
        <v>337</v>
      </c>
      <c r="I209" s="126"/>
      <c r="J209" s="135">
        <f>BK209</f>
        <v>0</v>
      </c>
      <c r="L209" s="123"/>
      <c r="M209" s="128"/>
      <c r="N209" s="129"/>
      <c r="O209" s="129"/>
      <c r="P209" s="130">
        <f>SUM(P210:P214)</f>
        <v>0</v>
      </c>
      <c r="Q209" s="129"/>
      <c r="R209" s="130">
        <f>SUM(R210:R214)</f>
        <v>8.2840000000000008E-4</v>
      </c>
      <c r="S209" s="129"/>
      <c r="T209" s="131">
        <f>SUM(T210:T214)</f>
        <v>0</v>
      </c>
      <c r="AR209" s="124" t="s">
        <v>77</v>
      </c>
      <c r="AT209" s="132" t="s">
        <v>68</v>
      </c>
      <c r="AU209" s="132" t="s">
        <v>77</v>
      </c>
      <c r="AY209" s="124" t="s">
        <v>151</v>
      </c>
      <c r="BK209" s="133">
        <f>SUM(BK210:BK214)</f>
        <v>0</v>
      </c>
    </row>
    <row r="210" spans="1:65" s="2" customFormat="1" ht="37.9" customHeight="1">
      <c r="A210" s="34"/>
      <c r="B210" s="136"/>
      <c r="C210" s="137" t="s">
        <v>338</v>
      </c>
      <c r="D210" s="137" t="s">
        <v>154</v>
      </c>
      <c r="E210" s="138" t="s">
        <v>339</v>
      </c>
      <c r="F210" s="139" t="s">
        <v>340</v>
      </c>
      <c r="G210" s="140" t="s">
        <v>82</v>
      </c>
      <c r="H210" s="141">
        <v>20.71</v>
      </c>
      <c r="I210" s="142"/>
      <c r="J210" s="143">
        <f>ROUND(I210*H210,2)</f>
        <v>0</v>
      </c>
      <c r="K210" s="139"/>
      <c r="L210" s="35"/>
      <c r="M210" s="144" t="s">
        <v>3</v>
      </c>
      <c r="N210" s="145" t="s">
        <v>40</v>
      </c>
      <c r="O210" s="55"/>
      <c r="P210" s="146">
        <f>O210*H210</f>
        <v>0</v>
      </c>
      <c r="Q210" s="146">
        <v>4.0000000000000003E-5</v>
      </c>
      <c r="R210" s="146">
        <f>Q210*H210</f>
        <v>8.2840000000000008E-4</v>
      </c>
      <c r="S210" s="146">
        <v>0</v>
      </c>
      <c r="T210" s="14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48" t="s">
        <v>158</v>
      </c>
      <c r="AT210" s="148" t="s">
        <v>154</v>
      </c>
      <c r="AU210" s="148" t="s">
        <v>79</v>
      </c>
      <c r="AY210" s="19" t="s">
        <v>151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9" t="s">
        <v>77</v>
      </c>
      <c r="BK210" s="149">
        <f>ROUND(I210*H210,2)</f>
        <v>0</v>
      </c>
      <c r="BL210" s="19" t="s">
        <v>158</v>
      </c>
      <c r="BM210" s="148" t="s">
        <v>341</v>
      </c>
    </row>
    <row r="211" spans="1:65" s="2" customFormat="1">
      <c r="A211" s="34"/>
      <c r="B211" s="35"/>
      <c r="C211" s="34"/>
      <c r="D211" s="150" t="s">
        <v>160</v>
      </c>
      <c r="E211" s="34"/>
      <c r="F211" s="151" t="s">
        <v>342</v>
      </c>
      <c r="G211" s="34"/>
      <c r="H211" s="34"/>
      <c r="I211" s="152"/>
      <c r="J211" s="34"/>
      <c r="K211" s="34"/>
      <c r="L211" s="35"/>
      <c r="M211" s="153"/>
      <c r="N211" s="154"/>
      <c r="O211" s="55"/>
      <c r="P211" s="55"/>
      <c r="Q211" s="55"/>
      <c r="R211" s="55"/>
      <c r="S211" s="55"/>
      <c r="T211" s="56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9" t="s">
        <v>160</v>
      </c>
      <c r="AU211" s="19" t="s">
        <v>79</v>
      </c>
    </row>
    <row r="212" spans="1:65" s="13" customFormat="1">
      <c r="B212" s="155"/>
      <c r="D212" s="156" t="s">
        <v>162</v>
      </c>
      <c r="E212" s="157" t="s">
        <v>3</v>
      </c>
      <c r="F212" s="158" t="s">
        <v>85</v>
      </c>
      <c r="H212" s="159">
        <v>5.71</v>
      </c>
      <c r="I212" s="160"/>
      <c r="L212" s="155"/>
      <c r="M212" s="161"/>
      <c r="N212" s="162"/>
      <c r="O212" s="162"/>
      <c r="P212" s="162"/>
      <c r="Q212" s="162"/>
      <c r="R212" s="162"/>
      <c r="S212" s="162"/>
      <c r="T212" s="163"/>
      <c r="AT212" s="157" t="s">
        <v>162</v>
      </c>
      <c r="AU212" s="157" t="s">
        <v>79</v>
      </c>
      <c r="AV212" s="13" t="s">
        <v>79</v>
      </c>
      <c r="AW212" s="13" t="s">
        <v>31</v>
      </c>
      <c r="AX212" s="13" t="s">
        <v>69</v>
      </c>
      <c r="AY212" s="157" t="s">
        <v>151</v>
      </c>
    </row>
    <row r="213" spans="1:65" s="13" customFormat="1">
      <c r="B213" s="155"/>
      <c r="D213" s="156" t="s">
        <v>162</v>
      </c>
      <c r="E213" s="157" t="s">
        <v>3</v>
      </c>
      <c r="F213" s="158" t="s">
        <v>343</v>
      </c>
      <c r="H213" s="159">
        <v>15</v>
      </c>
      <c r="I213" s="160"/>
      <c r="L213" s="155"/>
      <c r="M213" s="161"/>
      <c r="N213" s="162"/>
      <c r="O213" s="162"/>
      <c r="P213" s="162"/>
      <c r="Q213" s="162"/>
      <c r="R213" s="162"/>
      <c r="S213" s="162"/>
      <c r="T213" s="163"/>
      <c r="AT213" s="157" t="s">
        <v>162</v>
      </c>
      <c r="AU213" s="157" t="s">
        <v>79</v>
      </c>
      <c r="AV213" s="13" t="s">
        <v>79</v>
      </c>
      <c r="AW213" s="13" t="s">
        <v>31</v>
      </c>
      <c r="AX213" s="13" t="s">
        <v>69</v>
      </c>
      <c r="AY213" s="157" t="s">
        <v>151</v>
      </c>
    </row>
    <row r="214" spans="1:65" s="14" customFormat="1">
      <c r="B214" s="164"/>
      <c r="D214" s="156" t="s">
        <v>162</v>
      </c>
      <c r="E214" s="165" t="s">
        <v>3</v>
      </c>
      <c r="F214" s="166" t="s">
        <v>164</v>
      </c>
      <c r="H214" s="167">
        <v>20.71</v>
      </c>
      <c r="I214" s="168"/>
      <c r="L214" s="164"/>
      <c r="M214" s="169"/>
      <c r="N214" s="170"/>
      <c r="O214" s="170"/>
      <c r="P214" s="170"/>
      <c r="Q214" s="170"/>
      <c r="R214" s="170"/>
      <c r="S214" s="170"/>
      <c r="T214" s="171"/>
      <c r="AT214" s="165" t="s">
        <v>162</v>
      </c>
      <c r="AU214" s="165" t="s">
        <v>79</v>
      </c>
      <c r="AV214" s="14" t="s">
        <v>158</v>
      </c>
      <c r="AW214" s="14" t="s">
        <v>31</v>
      </c>
      <c r="AX214" s="14" t="s">
        <v>77</v>
      </c>
      <c r="AY214" s="165" t="s">
        <v>151</v>
      </c>
    </row>
    <row r="215" spans="1:65" s="12" customFormat="1" ht="22.9" customHeight="1">
      <c r="B215" s="123"/>
      <c r="D215" s="124" t="s">
        <v>68</v>
      </c>
      <c r="E215" s="134" t="s">
        <v>344</v>
      </c>
      <c r="F215" s="134" t="s">
        <v>345</v>
      </c>
      <c r="I215" s="126"/>
      <c r="J215" s="135">
        <f>BK215</f>
        <v>0</v>
      </c>
      <c r="L215" s="123"/>
      <c r="M215" s="128"/>
      <c r="N215" s="129"/>
      <c r="O215" s="129"/>
      <c r="P215" s="130">
        <f>SUM(P216:P218)</f>
        <v>0</v>
      </c>
      <c r="Q215" s="129"/>
      <c r="R215" s="130">
        <f>SUM(R216:R218)</f>
        <v>7.4229999999999988E-4</v>
      </c>
      <c r="S215" s="129"/>
      <c r="T215" s="131">
        <f>SUM(T216:T218)</f>
        <v>0</v>
      </c>
      <c r="AR215" s="124" t="s">
        <v>77</v>
      </c>
      <c r="AT215" s="132" t="s">
        <v>68</v>
      </c>
      <c r="AU215" s="132" t="s">
        <v>77</v>
      </c>
      <c r="AY215" s="124" t="s">
        <v>151</v>
      </c>
      <c r="BK215" s="133">
        <f>SUM(BK216:BK218)</f>
        <v>0</v>
      </c>
    </row>
    <row r="216" spans="1:65" s="2" customFormat="1" ht="37.9" customHeight="1">
      <c r="A216" s="34"/>
      <c r="B216" s="136"/>
      <c r="C216" s="137" t="s">
        <v>346</v>
      </c>
      <c r="D216" s="137" t="s">
        <v>154</v>
      </c>
      <c r="E216" s="138" t="s">
        <v>347</v>
      </c>
      <c r="F216" s="139" t="s">
        <v>348</v>
      </c>
      <c r="G216" s="140" t="s">
        <v>82</v>
      </c>
      <c r="H216" s="141">
        <v>5.71</v>
      </c>
      <c r="I216" s="142"/>
      <c r="J216" s="143">
        <f>ROUND(I216*H216,2)</f>
        <v>0</v>
      </c>
      <c r="K216" s="139"/>
      <c r="L216" s="35"/>
      <c r="M216" s="144" t="s">
        <v>3</v>
      </c>
      <c r="N216" s="145" t="s">
        <v>40</v>
      </c>
      <c r="O216" s="55"/>
      <c r="P216" s="146">
        <f>O216*H216</f>
        <v>0</v>
      </c>
      <c r="Q216" s="146">
        <v>1.2999999999999999E-4</v>
      </c>
      <c r="R216" s="146">
        <f>Q216*H216</f>
        <v>7.4229999999999988E-4</v>
      </c>
      <c r="S216" s="146">
        <v>0</v>
      </c>
      <c r="T216" s="14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48" t="s">
        <v>158</v>
      </c>
      <c r="AT216" s="148" t="s">
        <v>154</v>
      </c>
      <c r="AU216" s="148" t="s">
        <v>79</v>
      </c>
      <c r="AY216" s="19" t="s">
        <v>151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9" t="s">
        <v>77</v>
      </c>
      <c r="BK216" s="149">
        <f>ROUND(I216*H216,2)</f>
        <v>0</v>
      </c>
      <c r="BL216" s="19" t="s">
        <v>158</v>
      </c>
      <c r="BM216" s="148" t="s">
        <v>349</v>
      </c>
    </row>
    <row r="217" spans="1:65" s="2" customFormat="1">
      <c r="A217" s="34"/>
      <c r="B217" s="35"/>
      <c r="C217" s="34"/>
      <c r="D217" s="150" t="s">
        <v>160</v>
      </c>
      <c r="E217" s="34"/>
      <c r="F217" s="151" t="s">
        <v>350</v>
      </c>
      <c r="G217" s="34"/>
      <c r="H217" s="34"/>
      <c r="I217" s="152"/>
      <c r="J217" s="34"/>
      <c r="K217" s="34"/>
      <c r="L217" s="35"/>
      <c r="M217" s="153"/>
      <c r="N217" s="154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160</v>
      </c>
      <c r="AU217" s="19" t="s">
        <v>79</v>
      </c>
    </row>
    <row r="218" spans="1:65" s="13" customFormat="1">
      <c r="B218" s="155"/>
      <c r="D218" s="156" t="s">
        <v>162</v>
      </c>
      <c r="E218" s="157" t="s">
        <v>3</v>
      </c>
      <c r="F218" s="158" t="s">
        <v>85</v>
      </c>
      <c r="H218" s="159">
        <v>5.71</v>
      </c>
      <c r="I218" s="160"/>
      <c r="L218" s="155"/>
      <c r="M218" s="161"/>
      <c r="N218" s="162"/>
      <c r="O218" s="162"/>
      <c r="P218" s="162"/>
      <c r="Q218" s="162"/>
      <c r="R218" s="162"/>
      <c r="S218" s="162"/>
      <c r="T218" s="163"/>
      <c r="AT218" s="157" t="s">
        <v>162</v>
      </c>
      <c r="AU218" s="157" t="s">
        <v>79</v>
      </c>
      <c r="AV218" s="13" t="s">
        <v>79</v>
      </c>
      <c r="AW218" s="13" t="s">
        <v>31</v>
      </c>
      <c r="AX218" s="13" t="s">
        <v>77</v>
      </c>
      <c r="AY218" s="157" t="s">
        <v>151</v>
      </c>
    </row>
    <row r="219" spans="1:65" s="12" customFormat="1" ht="22.9" customHeight="1">
      <c r="B219" s="123"/>
      <c r="D219" s="124" t="s">
        <v>68</v>
      </c>
      <c r="E219" s="134" t="s">
        <v>351</v>
      </c>
      <c r="F219" s="134" t="s">
        <v>352</v>
      </c>
      <c r="I219" s="126"/>
      <c r="J219" s="135">
        <f>BK219</f>
        <v>0</v>
      </c>
      <c r="L219" s="123"/>
      <c r="M219" s="128"/>
      <c r="N219" s="129"/>
      <c r="O219" s="129"/>
      <c r="P219" s="130">
        <f>SUM(P220:P221)</f>
        <v>0</v>
      </c>
      <c r="Q219" s="129"/>
      <c r="R219" s="130">
        <f>SUM(R220:R221)</f>
        <v>0</v>
      </c>
      <c r="S219" s="129"/>
      <c r="T219" s="131">
        <f>SUM(T220:T221)</f>
        <v>0</v>
      </c>
      <c r="AR219" s="124" t="s">
        <v>77</v>
      </c>
      <c r="AT219" s="132" t="s">
        <v>68</v>
      </c>
      <c r="AU219" s="132" t="s">
        <v>77</v>
      </c>
      <c r="AY219" s="124" t="s">
        <v>151</v>
      </c>
      <c r="BK219" s="133">
        <f>SUM(BK220:BK221)</f>
        <v>0</v>
      </c>
    </row>
    <row r="220" spans="1:65" s="2" customFormat="1" ht="62.65" customHeight="1">
      <c r="A220" s="34"/>
      <c r="B220" s="136"/>
      <c r="C220" s="137" t="s">
        <v>353</v>
      </c>
      <c r="D220" s="137" t="s">
        <v>154</v>
      </c>
      <c r="E220" s="138" t="s">
        <v>354</v>
      </c>
      <c r="F220" s="139" t="s">
        <v>355</v>
      </c>
      <c r="G220" s="140" t="s">
        <v>295</v>
      </c>
      <c r="H220" s="141">
        <v>0.47299999999999998</v>
      </c>
      <c r="I220" s="142"/>
      <c r="J220" s="143">
        <f>ROUND(I220*H220,2)</f>
        <v>0</v>
      </c>
      <c r="K220" s="139"/>
      <c r="L220" s="35"/>
      <c r="M220" s="144" t="s">
        <v>3</v>
      </c>
      <c r="N220" s="145" t="s">
        <v>40</v>
      </c>
      <c r="O220" s="55"/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48" t="s">
        <v>158</v>
      </c>
      <c r="AT220" s="148" t="s">
        <v>154</v>
      </c>
      <c r="AU220" s="148" t="s">
        <v>79</v>
      </c>
      <c r="AY220" s="19" t="s">
        <v>151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9" t="s">
        <v>77</v>
      </c>
      <c r="BK220" s="149">
        <f>ROUND(I220*H220,2)</f>
        <v>0</v>
      </c>
      <c r="BL220" s="19" t="s">
        <v>158</v>
      </c>
      <c r="BM220" s="148" t="s">
        <v>356</v>
      </c>
    </row>
    <row r="221" spans="1:65" s="2" customFormat="1">
      <c r="A221" s="34"/>
      <c r="B221" s="35"/>
      <c r="C221" s="34"/>
      <c r="D221" s="150" t="s">
        <v>160</v>
      </c>
      <c r="E221" s="34"/>
      <c r="F221" s="151" t="s">
        <v>357</v>
      </c>
      <c r="G221" s="34"/>
      <c r="H221" s="34"/>
      <c r="I221" s="152"/>
      <c r="J221" s="34"/>
      <c r="K221" s="34"/>
      <c r="L221" s="35"/>
      <c r="M221" s="153"/>
      <c r="N221" s="154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160</v>
      </c>
      <c r="AU221" s="19" t="s">
        <v>79</v>
      </c>
    </row>
    <row r="222" spans="1:65" s="12" customFormat="1" ht="25.9" customHeight="1">
      <c r="B222" s="123"/>
      <c r="D222" s="124" t="s">
        <v>68</v>
      </c>
      <c r="E222" s="125" t="s">
        <v>358</v>
      </c>
      <c r="F222" s="125" t="s">
        <v>359</v>
      </c>
      <c r="I222" s="126"/>
      <c r="J222" s="127">
        <f>BK222</f>
        <v>0</v>
      </c>
      <c r="L222" s="123"/>
      <c r="M222" s="128"/>
      <c r="N222" s="129"/>
      <c r="O222" s="129"/>
      <c r="P222" s="130">
        <f>P223+P240+P260+P293+P302+P311+P333+P345+P382+P426</f>
        <v>0</v>
      </c>
      <c r="Q222" s="129"/>
      <c r="R222" s="130">
        <f>R223+R240+R260+R293+R302+R311+R333+R345+R382+R426</f>
        <v>1.5355308344499998</v>
      </c>
      <c r="S222" s="129"/>
      <c r="T222" s="131">
        <f>T223+T240+T260+T293+T302+T311+T333+T345+T382+T426</f>
        <v>2.9999999999999997E-4</v>
      </c>
      <c r="AR222" s="124" t="s">
        <v>79</v>
      </c>
      <c r="AT222" s="132" t="s">
        <v>68</v>
      </c>
      <c r="AU222" s="132" t="s">
        <v>69</v>
      </c>
      <c r="AY222" s="124" t="s">
        <v>151</v>
      </c>
      <c r="BK222" s="133">
        <f>BK223+BK240+BK260+BK293+BK302+BK311+BK333+BK345+BK382+BK426</f>
        <v>0</v>
      </c>
    </row>
    <row r="223" spans="1:65" s="12" customFormat="1" ht="22.9" customHeight="1">
      <c r="B223" s="123"/>
      <c r="D223" s="124" t="s">
        <v>68</v>
      </c>
      <c r="E223" s="134" t="s">
        <v>360</v>
      </c>
      <c r="F223" s="134" t="s">
        <v>361</v>
      </c>
      <c r="I223" s="126"/>
      <c r="J223" s="135">
        <f>BK223</f>
        <v>0</v>
      </c>
      <c r="L223" s="123"/>
      <c r="M223" s="128"/>
      <c r="N223" s="129"/>
      <c r="O223" s="129"/>
      <c r="P223" s="130">
        <f>SUM(P224:P239)</f>
        <v>0</v>
      </c>
      <c r="Q223" s="129"/>
      <c r="R223" s="130">
        <f>SUM(R224:R239)</f>
        <v>7.6388499999999991E-3</v>
      </c>
      <c r="S223" s="129"/>
      <c r="T223" s="131">
        <f>SUM(T224:T239)</f>
        <v>0</v>
      </c>
      <c r="AR223" s="124" t="s">
        <v>79</v>
      </c>
      <c r="AT223" s="132" t="s">
        <v>68</v>
      </c>
      <c r="AU223" s="132" t="s">
        <v>77</v>
      </c>
      <c r="AY223" s="124" t="s">
        <v>151</v>
      </c>
      <c r="BK223" s="133">
        <f>SUM(BK224:BK239)</f>
        <v>0</v>
      </c>
    </row>
    <row r="224" spans="1:65" s="2" customFormat="1" ht="24.2" customHeight="1">
      <c r="A224" s="34"/>
      <c r="B224" s="136"/>
      <c r="C224" s="137" t="s">
        <v>362</v>
      </c>
      <c r="D224" s="137" t="s">
        <v>154</v>
      </c>
      <c r="E224" s="138" t="s">
        <v>363</v>
      </c>
      <c r="F224" s="139" t="s">
        <v>364</v>
      </c>
      <c r="G224" s="140" t="s">
        <v>189</v>
      </c>
      <c r="H224" s="141">
        <v>1</v>
      </c>
      <c r="I224" s="142"/>
      <c r="J224" s="143">
        <f>ROUND(I224*H224,2)</f>
        <v>0</v>
      </c>
      <c r="K224" s="139"/>
      <c r="L224" s="35"/>
      <c r="M224" s="144" t="s">
        <v>3</v>
      </c>
      <c r="N224" s="145" t="s">
        <v>40</v>
      </c>
      <c r="O224" s="55"/>
      <c r="P224" s="146">
        <f>O224*H224</f>
        <v>0</v>
      </c>
      <c r="Q224" s="146">
        <v>3.8999999999999998E-3</v>
      </c>
      <c r="R224" s="146">
        <f>Q224*H224</f>
        <v>3.8999999999999998E-3</v>
      </c>
      <c r="S224" s="146">
        <v>0</v>
      </c>
      <c r="T224" s="14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8" t="s">
        <v>190</v>
      </c>
      <c r="AT224" s="148" t="s">
        <v>154</v>
      </c>
      <c r="AU224" s="148" t="s">
        <v>79</v>
      </c>
      <c r="AY224" s="19" t="s">
        <v>151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9" t="s">
        <v>77</v>
      </c>
      <c r="BK224" s="149">
        <f>ROUND(I224*H224,2)</f>
        <v>0</v>
      </c>
      <c r="BL224" s="19" t="s">
        <v>190</v>
      </c>
      <c r="BM224" s="148" t="s">
        <v>365</v>
      </c>
    </row>
    <row r="225" spans="1:65" s="2" customFormat="1">
      <c r="A225" s="34"/>
      <c r="B225" s="35"/>
      <c r="C225" s="34"/>
      <c r="D225" s="150" t="s">
        <v>160</v>
      </c>
      <c r="E225" s="34"/>
      <c r="F225" s="151" t="s">
        <v>366</v>
      </c>
      <c r="G225" s="34"/>
      <c r="H225" s="34"/>
      <c r="I225" s="152"/>
      <c r="J225" s="34"/>
      <c r="K225" s="34"/>
      <c r="L225" s="35"/>
      <c r="M225" s="153"/>
      <c r="N225" s="154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160</v>
      </c>
      <c r="AU225" s="19" t="s">
        <v>79</v>
      </c>
    </row>
    <row r="226" spans="1:65" s="2" customFormat="1" ht="49.15" customHeight="1">
      <c r="A226" s="34"/>
      <c r="B226" s="136"/>
      <c r="C226" s="137" t="s">
        <v>367</v>
      </c>
      <c r="D226" s="137" t="s">
        <v>154</v>
      </c>
      <c r="E226" s="138" t="s">
        <v>368</v>
      </c>
      <c r="F226" s="139" t="s">
        <v>369</v>
      </c>
      <c r="G226" s="140" t="s">
        <v>295</v>
      </c>
      <c r="H226" s="141">
        <v>8.0000000000000002E-3</v>
      </c>
      <c r="I226" s="142"/>
      <c r="J226" s="143">
        <f>ROUND(I226*H226,2)</f>
        <v>0</v>
      </c>
      <c r="K226" s="139"/>
      <c r="L226" s="35"/>
      <c r="M226" s="144" t="s">
        <v>3</v>
      </c>
      <c r="N226" s="145" t="s">
        <v>40</v>
      </c>
      <c r="O226" s="55"/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48" t="s">
        <v>190</v>
      </c>
      <c r="AT226" s="148" t="s">
        <v>154</v>
      </c>
      <c r="AU226" s="148" t="s">
        <v>79</v>
      </c>
      <c r="AY226" s="19" t="s">
        <v>151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77</v>
      </c>
      <c r="BK226" s="149">
        <f>ROUND(I226*H226,2)</f>
        <v>0</v>
      </c>
      <c r="BL226" s="19" t="s">
        <v>190</v>
      </c>
      <c r="BM226" s="148" t="s">
        <v>370</v>
      </c>
    </row>
    <row r="227" spans="1:65" s="2" customFormat="1">
      <c r="A227" s="34"/>
      <c r="B227" s="35"/>
      <c r="C227" s="34"/>
      <c r="D227" s="150" t="s">
        <v>160</v>
      </c>
      <c r="E227" s="34"/>
      <c r="F227" s="151" t="s">
        <v>371</v>
      </c>
      <c r="G227" s="34"/>
      <c r="H227" s="34"/>
      <c r="I227" s="152"/>
      <c r="J227" s="34"/>
      <c r="K227" s="34"/>
      <c r="L227" s="35"/>
      <c r="M227" s="153"/>
      <c r="N227" s="154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160</v>
      </c>
      <c r="AU227" s="19" t="s">
        <v>79</v>
      </c>
    </row>
    <row r="228" spans="1:65" s="2" customFormat="1" ht="21.75" customHeight="1">
      <c r="A228" s="34"/>
      <c r="B228" s="136"/>
      <c r="C228" s="137" t="s">
        <v>372</v>
      </c>
      <c r="D228" s="137" t="s">
        <v>154</v>
      </c>
      <c r="E228" s="138" t="s">
        <v>373</v>
      </c>
      <c r="F228" s="139" t="s">
        <v>374</v>
      </c>
      <c r="G228" s="140" t="s">
        <v>167</v>
      </c>
      <c r="H228" s="141">
        <v>5.5</v>
      </c>
      <c r="I228" s="142"/>
      <c r="J228" s="143">
        <f>ROUND(I228*H228,2)</f>
        <v>0</v>
      </c>
      <c r="K228" s="139"/>
      <c r="L228" s="35"/>
      <c r="M228" s="144" t="s">
        <v>3</v>
      </c>
      <c r="N228" s="145" t="s">
        <v>40</v>
      </c>
      <c r="O228" s="55"/>
      <c r="P228" s="146">
        <f>O228*H228</f>
        <v>0</v>
      </c>
      <c r="Q228" s="146">
        <v>4.7649999999999998E-4</v>
      </c>
      <c r="R228" s="146">
        <f>Q228*H228</f>
        <v>2.6207499999999998E-3</v>
      </c>
      <c r="S228" s="146">
        <v>0</v>
      </c>
      <c r="T228" s="14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48" t="s">
        <v>190</v>
      </c>
      <c r="AT228" s="148" t="s">
        <v>154</v>
      </c>
      <c r="AU228" s="148" t="s">
        <v>79</v>
      </c>
      <c r="AY228" s="19" t="s">
        <v>151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9" t="s">
        <v>77</v>
      </c>
      <c r="BK228" s="149">
        <f>ROUND(I228*H228,2)</f>
        <v>0</v>
      </c>
      <c r="BL228" s="19" t="s">
        <v>190</v>
      </c>
      <c r="BM228" s="148" t="s">
        <v>375</v>
      </c>
    </row>
    <row r="229" spans="1:65" s="2" customFormat="1">
      <c r="A229" s="34"/>
      <c r="B229" s="35"/>
      <c r="C229" s="34"/>
      <c r="D229" s="150" t="s">
        <v>160</v>
      </c>
      <c r="E229" s="34"/>
      <c r="F229" s="151" t="s">
        <v>376</v>
      </c>
      <c r="G229" s="34"/>
      <c r="H229" s="34"/>
      <c r="I229" s="152"/>
      <c r="J229" s="34"/>
      <c r="K229" s="34"/>
      <c r="L229" s="35"/>
      <c r="M229" s="153"/>
      <c r="N229" s="154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160</v>
      </c>
      <c r="AU229" s="19" t="s">
        <v>79</v>
      </c>
    </row>
    <row r="230" spans="1:65" s="13" customFormat="1">
      <c r="B230" s="155"/>
      <c r="D230" s="156" t="s">
        <v>162</v>
      </c>
      <c r="E230" s="157" t="s">
        <v>3</v>
      </c>
      <c r="F230" s="158" t="s">
        <v>282</v>
      </c>
      <c r="H230" s="159">
        <v>5.5</v>
      </c>
      <c r="I230" s="160"/>
      <c r="L230" s="155"/>
      <c r="M230" s="161"/>
      <c r="N230" s="162"/>
      <c r="O230" s="162"/>
      <c r="P230" s="162"/>
      <c r="Q230" s="162"/>
      <c r="R230" s="162"/>
      <c r="S230" s="162"/>
      <c r="T230" s="163"/>
      <c r="AT230" s="157" t="s">
        <v>162</v>
      </c>
      <c r="AU230" s="157" t="s">
        <v>79</v>
      </c>
      <c r="AV230" s="13" t="s">
        <v>79</v>
      </c>
      <c r="AW230" s="13" t="s">
        <v>31</v>
      </c>
      <c r="AX230" s="13" t="s">
        <v>69</v>
      </c>
      <c r="AY230" s="157" t="s">
        <v>151</v>
      </c>
    </row>
    <row r="231" spans="1:65" s="14" customFormat="1">
      <c r="B231" s="164"/>
      <c r="D231" s="156" t="s">
        <v>162</v>
      </c>
      <c r="E231" s="165" t="s">
        <v>3</v>
      </c>
      <c r="F231" s="166" t="s">
        <v>164</v>
      </c>
      <c r="H231" s="167">
        <v>5.5</v>
      </c>
      <c r="I231" s="168"/>
      <c r="L231" s="164"/>
      <c r="M231" s="169"/>
      <c r="N231" s="170"/>
      <c r="O231" s="170"/>
      <c r="P231" s="170"/>
      <c r="Q231" s="170"/>
      <c r="R231" s="170"/>
      <c r="S231" s="170"/>
      <c r="T231" s="171"/>
      <c r="AT231" s="165" t="s">
        <v>162</v>
      </c>
      <c r="AU231" s="165" t="s">
        <v>79</v>
      </c>
      <c r="AV231" s="14" t="s">
        <v>158</v>
      </c>
      <c r="AW231" s="14" t="s">
        <v>31</v>
      </c>
      <c r="AX231" s="14" t="s">
        <v>77</v>
      </c>
      <c r="AY231" s="165" t="s">
        <v>151</v>
      </c>
    </row>
    <row r="232" spans="1:65" s="2" customFormat="1" ht="21.75" customHeight="1">
      <c r="A232" s="34"/>
      <c r="B232" s="136"/>
      <c r="C232" s="137" t="s">
        <v>377</v>
      </c>
      <c r="D232" s="137" t="s">
        <v>154</v>
      </c>
      <c r="E232" s="138" t="s">
        <v>378</v>
      </c>
      <c r="F232" s="139" t="s">
        <v>379</v>
      </c>
      <c r="G232" s="140" t="s">
        <v>167</v>
      </c>
      <c r="H232" s="141">
        <v>0.5</v>
      </c>
      <c r="I232" s="142"/>
      <c r="J232" s="143">
        <f>ROUND(I232*H232,2)</f>
        <v>0</v>
      </c>
      <c r="K232" s="139"/>
      <c r="L232" s="35"/>
      <c r="M232" s="144" t="s">
        <v>3</v>
      </c>
      <c r="N232" s="145" t="s">
        <v>40</v>
      </c>
      <c r="O232" s="55"/>
      <c r="P232" s="146">
        <f>O232*H232</f>
        <v>0</v>
      </c>
      <c r="Q232" s="146">
        <v>2.2361999999999998E-3</v>
      </c>
      <c r="R232" s="146">
        <f>Q232*H232</f>
        <v>1.1180999999999999E-3</v>
      </c>
      <c r="S232" s="146">
        <v>0</v>
      </c>
      <c r="T232" s="14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48" t="s">
        <v>190</v>
      </c>
      <c r="AT232" s="148" t="s">
        <v>154</v>
      </c>
      <c r="AU232" s="148" t="s">
        <v>79</v>
      </c>
      <c r="AY232" s="19" t="s">
        <v>151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9" t="s">
        <v>77</v>
      </c>
      <c r="BK232" s="149">
        <f>ROUND(I232*H232,2)</f>
        <v>0</v>
      </c>
      <c r="BL232" s="19" t="s">
        <v>190</v>
      </c>
      <c r="BM232" s="148" t="s">
        <v>380</v>
      </c>
    </row>
    <row r="233" spans="1:65" s="2" customFormat="1">
      <c r="A233" s="34"/>
      <c r="B233" s="35"/>
      <c r="C233" s="34"/>
      <c r="D233" s="150" t="s">
        <v>160</v>
      </c>
      <c r="E233" s="34"/>
      <c r="F233" s="151" t="s">
        <v>381</v>
      </c>
      <c r="G233" s="34"/>
      <c r="H233" s="34"/>
      <c r="I233" s="152"/>
      <c r="J233" s="34"/>
      <c r="K233" s="34"/>
      <c r="L233" s="35"/>
      <c r="M233" s="153"/>
      <c r="N233" s="154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160</v>
      </c>
      <c r="AU233" s="19" t="s">
        <v>79</v>
      </c>
    </row>
    <row r="234" spans="1:65" s="13" customFormat="1">
      <c r="B234" s="155"/>
      <c r="D234" s="156" t="s">
        <v>162</v>
      </c>
      <c r="E234" s="157" t="s">
        <v>3</v>
      </c>
      <c r="F234" s="158" t="s">
        <v>382</v>
      </c>
      <c r="H234" s="159">
        <v>0.5</v>
      </c>
      <c r="I234" s="160"/>
      <c r="L234" s="155"/>
      <c r="M234" s="161"/>
      <c r="N234" s="162"/>
      <c r="O234" s="162"/>
      <c r="P234" s="162"/>
      <c r="Q234" s="162"/>
      <c r="R234" s="162"/>
      <c r="S234" s="162"/>
      <c r="T234" s="163"/>
      <c r="AT234" s="157" t="s">
        <v>162</v>
      </c>
      <c r="AU234" s="157" t="s">
        <v>79</v>
      </c>
      <c r="AV234" s="13" t="s">
        <v>79</v>
      </c>
      <c r="AW234" s="13" t="s">
        <v>31</v>
      </c>
      <c r="AX234" s="13" t="s">
        <v>77</v>
      </c>
      <c r="AY234" s="157" t="s">
        <v>151</v>
      </c>
    </row>
    <row r="235" spans="1:65" s="2" customFormat="1" ht="24.2" customHeight="1">
      <c r="A235" s="34"/>
      <c r="B235" s="136"/>
      <c r="C235" s="137" t="s">
        <v>383</v>
      </c>
      <c r="D235" s="137" t="s">
        <v>154</v>
      </c>
      <c r="E235" s="138" t="s">
        <v>384</v>
      </c>
      <c r="F235" s="139" t="s">
        <v>385</v>
      </c>
      <c r="G235" s="140" t="s">
        <v>189</v>
      </c>
      <c r="H235" s="141">
        <v>2</v>
      </c>
      <c r="I235" s="142"/>
      <c r="J235" s="143">
        <f>ROUND(I235*H235,2)</f>
        <v>0</v>
      </c>
      <c r="K235" s="139"/>
      <c r="L235" s="35"/>
      <c r="M235" s="144" t="s">
        <v>3</v>
      </c>
      <c r="N235" s="145" t="s">
        <v>40</v>
      </c>
      <c r="O235" s="55"/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48" t="s">
        <v>190</v>
      </c>
      <c r="AT235" s="148" t="s">
        <v>154</v>
      </c>
      <c r="AU235" s="148" t="s">
        <v>79</v>
      </c>
      <c r="AY235" s="19" t="s">
        <v>151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9" t="s">
        <v>77</v>
      </c>
      <c r="BK235" s="149">
        <f>ROUND(I235*H235,2)</f>
        <v>0</v>
      </c>
      <c r="BL235" s="19" t="s">
        <v>190</v>
      </c>
      <c r="BM235" s="148" t="s">
        <v>386</v>
      </c>
    </row>
    <row r="236" spans="1:65" s="2" customFormat="1">
      <c r="A236" s="34"/>
      <c r="B236" s="35"/>
      <c r="C236" s="34"/>
      <c r="D236" s="150" t="s">
        <v>160</v>
      </c>
      <c r="E236" s="34"/>
      <c r="F236" s="151" t="s">
        <v>387</v>
      </c>
      <c r="G236" s="34"/>
      <c r="H236" s="34"/>
      <c r="I236" s="152"/>
      <c r="J236" s="34"/>
      <c r="K236" s="34"/>
      <c r="L236" s="35"/>
      <c r="M236" s="153"/>
      <c r="N236" s="154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160</v>
      </c>
      <c r="AU236" s="19" t="s">
        <v>79</v>
      </c>
    </row>
    <row r="237" spans="1:65" s="2" customFormat="1" ht="24.2" customHeight="1">
      <c r="A237" s="34"/>
      <c r="B237" s="136"/>
      <c r="C237" s="137" t="s">
        <v>388</v>
      </c>
      <c r="D237" s="137" t="s">
        <v>154</v>
      </c>
      <c r="E237" s="138" t="s">
        <v>389</v>
      </c>
      <c r="F237" s="139" t="s">
        <v>390</v>
      </c>
      <c r="G237" s="140" t="s">
        <v>189</v>
      </c>
      <c r="H237" s="141">
        <v>1</v>
      </c>
      <c r="I237" s="142"/>
      <c r="J237" s="143">
        <f>ROUND(I237*H237,2)</f>
        <v>0</v>
      </c>
      <c r="K237" s="139"/>
      <c r="L237" s="35"/>
      <c r="M237" s="144" t="s">
        <v>3</v>
      </c>
      <c r="N237" s="145" t="s">
        <v>40</v>
      </c>
      <c r="O237" s="55"/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48" t="s">
        <v>190</v>
      </c>
      <c r="AT237" s="148" t="s">
        <v>154</v>
      </c>
      <c r="AU237" s="148" t="s">
        <v>79</v>
      </c>
      <c r="AY237" s="19" t="s">
        <v>151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9" t="s">
        <v>77</v>
      </c>
      <c r="BK237" s="149">
        <f>ROUND(I237*H237,2)</f>
        <v>0</v>
      </c>
      <c r="BL237" s="19" t="s">
        <v>190</v>
      </c>
      <c r="BM237" s="148" t="s">
        <v>391</v>
      </c>
    </row>
    <row r="238" spans="1:65" s="2" customFormat="1">
      <c r="A238" s="34"/>
      <c r="B238" s="35"/>
      <c r="C238" s="34"/>
      <c r="D238" s="150" t="s">
        <v>160</v>
      </c>
      <c r="E238" s="34"/>
      <c r="F238" s="151" t="s">
        <v>392</v>
      </c>
      <c r="G238" s="34"/>
      <c r="H238" s="34"/>
      <c r="I238" s="152"/>
      <c r="J238" s="34"/>
      <c r="K238" s="34"/>
      <c r="L238" s="35"/>
      <c r="M238" s="153"/>
      <c r="N238" s="154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160</v>
      </c>
      <c r="AU238" s="19" t="s">
        <v>79</v>
      </c>
    </row>
    <row r="239" spans="1:65" s="2" customFormat="1" ht="24.2" customHeight="1">
      <c r="A239" s="34"/>
      <c r="B239" s="136"/>
      <c r="C239" s="137" t="s">
        <v>393</v>
      </c>
      <c r="D239" s="137" t="s">
        <v>154</v>
      </c>
      <c r="E239" s="138" t="s">
        <v>394</v>
      </c>
      <c r="F239" s="139" t="s">
        <v>395</v>
      </c>
      <c r="G239" s="140" t="s">
        <v>396</v>
      </c>
      <c r="H239" s="141">
        <v>2</v>
      </c>
      <c r="I239" s="142"/>
      <c r="J239" s="143">
        <f>ROUND(I239*H239,2)</f>
        <v>0</v>
      </c>
      <c r="K239" s="139"/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190</v>
      </c>
      <c r="AT239" s="148" t="s">
        <v>154</v>
      </c>
      <c r="AU239" s="148" t="s">
        <v>79</v>
      </c>
      <c r="AY239" s="19" t="s">
        <v>151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190</v>
      </c>
      <c r="BM239" s="148" t="s">
        <v>398</v>
      </c>
    </row>
    <row r="240" spans="1:65" s="12" customFormat="1" ht="22.9" customHeight="1">
      <c r="B240" s="123"/>
      <c r="D240" s="124" t="s">
        <v>68</v>
      </c>
      <c r="E240" s="134" t="s">
        <v>399</v>
      </c>
      <c r="F240" s="134" t="s">
        <v>400</v>
      </c>
      <c r="I240" s="126"/>
      <c r="J240" s="135">
        <f>BK240</f>
        <v>0</v>
      </c>
      <c r="L240" s="123"/>
      <c r="M240" s="128"/>
      <c r="N240" s="129"/>
      <c r="O240" s="129"/>
      <c r="P240" s="130">
        <f>SUM(P241:P259)</f>
        <v>0</v>
      </c>
      <c r="Q240" s="129"/>
      <c r="R240" s="130">
        <f>SUM(R241:R259)</f>
        <v>1.656530275E-2</v>
      </c>
      <c r="S240" s="129"/>
      <c r="T240" s="131">
        <f>SUM(T241:T259)</f>
        <v>0</v>
      </c>
      <c r="AR240" s="124" t="s">
        <v>79</v>
      </c>
      <c r="AT240" s="132" t="s">
        <v>68</v>
      </c>
      <c r="AU240" s="132" t="s">
        <v>77</v>
      </c>
      <c r="AY240" s="124" t="s">
        <v>151</v>
      </c>
      <c r="BK240" s="133">
        <f>SUM(BK241:BK259)</f>
        <v>0</v>
      </c>
    </row>
    <row r="241" spans="1:65" s="2" customFormat="1" ht="49.15" customHeight="1">
      <c r="A241" s="34"/>
      <c r="B241" s="136"/>
      <c r="C241" s="137" t="s">
        <v>401</v>
      </c>
      <c r="D241" s="137" t="s">
        <v>154</v>
      </c>
      <c r="E241" s="138" t="s">
        <v>402</v>
      </c>
      <c r="F241" s="139" t="s">
        <v>403</v>
      </c>
      <c r="G241" s="140" t="s">
        <v>295</v>
      </c>
      <c r="H241" s="141">
        <v>1.7000000000000001E-2</v>
      </c>
      <c r="I241" s="142"/>
      <c r="J241" s="143">
        <f>ROUND(I241*H241,2)</f>
        <v>0</v>
      </c>
      <c r="K241" s="139"/>
      <c r="L241" s="35"/>
      <c r="M241" s="144" t="s">
        <v>3</v>
      </c>
      <c r="N241" s="145" t="s">
        <v>40</v>
      </c>
      <c r="O241" s="55"/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48" t="s">
        <v>190</v>
      </c>
      <c r="AT241" s="148" t="s">
        <v>154</v>
      </c>
      <c r="AU241" s="148" t="s">
        <v>79</v>
      </c>
      <c r="AY241" s="19" t="s">
        <v>151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9" t="s">
        <v>77</v>
      </c>
      <c r="BK241" s="149">
        <f>ROUND(I241*H241,2)</f>
        <v>0</v>
      </c>
      <c r="BL241" s="19" t="s">
        <v>190</v>
      </c>
      <c r="BM241" s="148" t="s">
        <v>404</v>
      </c>
    </row>
    <row r="242" spans="1:65" s="2" customFormat="1">
      <c r="A242" s="34"/>
      <c r="B242" s="35"/>
      <c r="C242" s="34"/>
      <c r="D242" s="150" t="s">
        <v>160</v>
      </c>
      <c r="E242" s="34"/>
      <c r="F242" s="151" t="s">
        <v>405</v>
      </c>
      <c r="G242" s="34"/>
      <c r="H242" s="34"/>
      <c r="I242" s="152"/>
      <c r="J242" s="34"/>
      <c r="K242" s="34"/>
      <c r="L242" s="35"/>
      <c r="M242" s="153"/>
      <c r="N242" s="154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160</v>
      </c>
      <c r="AU242" s="19" t="s">
        <v>79</v>
      </c>
    </row>
    <row r="243" spans="1:65" s="2" customFormat="1" ht="33" customHeight="1">
      <c r="A243" s="34"/>
      <c r="B243" s="136"/>
      <c r="C243" s="137" t="s">
        <v>406</v>
      </c>
      <c r="D243" s="137" t="s">
        <v>154</v>
      </c>
      <c r="E243" s="138" t="s">
        <v>407</v>
      </c>
      <c r="F243" s="139" t="s">
        <v>408</v>
      </c>
      <c r="G243" s="140" t="s">
        <v>167</v>
      </c>
      <c r="H243" s="141">
        <v>10.5</v>
      </c>
      <c r="I243" s="142"/>
      <c r="J243" s="143">
        <f>ROUND(I243*H243,2)</f>
        <v>0</v>
      </c>
      <c r="K243" s="139"/>
      <c r="L243" s="35"/>
      <c r="M243" s="144" t="s">
        <v>3</v>
      </c>
      <c r="N243" s="145" t="s">
        <v>40</v>
      </c>
      <c r="O243" s="55"/>
      <c r="P243" s="146">
        <f>O243*H243</f>
        <v>0</v>
      </c>
      <c r="Q243" s="146">
        <v>9.76972E-4</v>
      </c>
      <c r="R243" s="146">
        <f>Q243*H243</f>
        <v>1.0258206000000001E-2</v>
      </c>
      <c r="S243" s="146">
        <v>0</v>
      </c>
      <c r="T243" s="14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48" t="s">
        <v>190</v>
      </c>
      <c r="AT243" s="148" t="s">
        <v>154</v>
      </c>
      <c r="AU243" s="148" t="s">
        <v>79</v>
      </c>
      <c r="AY243" s="19" t="s">
        <v>151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9" t="s">
        <v>77</v>
      </c>
      <c r="BK243" s="149">
        <f>ROUND(I243*H243,2)</f>
        <v>0</v>
      </c>
      <c r="BL243" s="19" t="s">
        <v>190</v>
      </c>
      <c r="BM243" s="148" t="s">
        <v>409</v>
      </c>
    </row>
    <row r="244" spans="1:65" s="2" customFormat="1">
      <c r="A244" s="34"/>
      <c r="B244" s="35"/>
      <c r="C244" s="34"/>
      <c r="D244" s="150" t="s">
        <v>160</v>
      </c>
      <c r="E244" s="34"/>
      <c r="F244" s="151" t="s">
        <v>410</v>
      </c>
      <c r="G244" s="34"/>
      <c r="H244" s="34"/>
      <c r="I244" s="152"/>
      <c r="J244" s="34"/>
      <c r="K244" s="34"/>
      <c r="L244" s="35"/>
      <c r="M244" s="153"/>
      <c r="N244" s="154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160</v>
      </c>
      <c r="AU244" s="19" t="s">
        <v>79</v>
      </c>
    </row>
    <row r="245" spans="1:65" s="13" customFormat="1">
      <c r="B245" s="155"/>
      <c r="D245" s="156" t="s">
        <v>162</v>
      </c>
      <c r="E245" s="157" t="s">
        <v>3</v>
      </c>
      <c r="F245" s="158" t="s">
        <v>219</v>
      </c>
      <c r="H245" s="159">
        <v>10.5</v>
      </c>
      <c r="I245" s="160"/>
      <c r="L245" s="155"/>
      <c r="M245" s="161"/>
      <c r="N245" s="162"/>
      <c r="O245" s="162"/>
      <c r="P245" s="162"/>
      <c r="Q245" s="162"/>
      <c r="R245" s="162"/>
      <c r="S245" s="162"/>
      <c r="T245" s="163"/>
      <c r="AT245" s="157" t="s">
        <v>162</v>
      </c>
      <c r="AU245" s="157" t="s">
        <v>79</v>
      </c>
      <c r="AV245" s="13" t="s">
        <v>79</v>
      </c>
      <c r="AW245" s="13" t="s">
        <v>31</v>
      </c>
      <c r="AX245" s="13" t="s">
        <v>77</v>
      </c>
      <c r="AY245" s="157" t="s">
        <v>151</v>
      </c>
    </row>
    <row r="246" spans="1:65" s="2" customFormat="1" ht="24.2" customHeight="1">
      <c r="A246" s="34"/>
      <c r="B246" s="136"/>
      <c r="C246" s="137" t="s">
        <v>411</v>
      </c>
      <c r="D246" s="137" t="s">
        <v>154</v>
      </c>
      <c r="E246" s="138" t="s">
        <v>412</v>
      </c>
      <c r="F246" s="139" t="s">
        <v>413</v>
      </c>
      <c r="G246" s="140" t="s">
        <v>189</v>
      </c>
      <c r="H246" s="141">
        <v>3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1.2999999999999999E-4</v>
      </c>
      <c r="R246" s="146">
        <f>Q246*H246</f>
        <v>3.8999999999999994E-4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190</v>
      </c>
      <c r="AT246" s="148" t="s">
        <v>154</v>
      </c>
      <c r="AU246" s="148" t="s">
        <v>79</v>
      </c>
      <c r="AY246" s="19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190</v>
      </c>
      <c r="BM246" s="148" t="s">
        <v>414</v>
      </c>
    </row>
    <row r="247" spans="1:65" s="2" customFormat="1">
      <c r="A247" s="34"/>
      <c r="B247" s="35"/>
      <c r="C247" s="34"/>
      <c r="D247" s="150" t="s">
        <v>160</v>
      </c>
      <c r="E247" s="34"/>
      <c r="F247" s="151" t="s">
        <v>415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160</v>
      </c>
      <c r="AU247" s="19" t="s">
        <v>79</v>
      </c>
    </row>
    <row r="248" spans="1:65" s="2" customFormat="1" ht="21.75" customHeight="1">
      <c r="A248" s="34"/>
      <c r="B248" s="136"/>
      <c r="C248" s="137" t="s">
        <v>416</v>
      </c>
      <c r="D248" s="137" t="s">
        <v>154</v>
      </c>
      <c r="E248" s="138" t="s">
        <v>417</v>
      </c>
      <c r="F248" s="139" t="s">
        <v>418</v>
      </c>
      <c r="G248" s="140" t="s">
        <v>419</v>
      </c>
      <c r="H248" s="141">
        <v>1</v>
      </c>
      <c r="I248" s="142"/>
      <c r="J248" s="143">
        <f>ROUND(I248*H248,2)</f>
        <v>0</v>
      </c>
      <c r="K248" s="139"/>
      <c r="L248" s="35"/>
      <c r="M248" s="144" t="s">
        <v>3</v>
      </c>
      <c r="N248" s="145" t="s">
        <v>40</v>
      </c>
      <c r="O248" s="55"/>
      <c r="P248" s="146">
        <f>O248*H248</f>
        <v>0</v>
      </c>
      <c r="Q248" s="146">
        <v>2.5000000000000001E-4</v>
      </c>
      <c r="R248" s="146">
        <f>Q248*H248</f>
        <v>2.5000000000000001E-4</v>
      </c>
      <c r="S248" s="146">
        <v>0</v>
      </c>
      <c r="T248" s="14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48" t="s">
        <v>190</v>
      </c>
      <c r="AT248" s="148" t="s">
        <v>154</v>
      </c>
      <c r="AU248" s="148" t="s">
        <v>79</v>
      </c>
      <c r="AY248" s="19" t="s">
        <v>151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9" t="s">
        <v>77</v>
      </c>
      <c r="BK248" s="149">
        <f>ROUND(I248*H248,2)</f>
        <v>0</v>
      </c>
      <c r="BL248" s="19" t="s">
        <v>190</v>
      </c>
      <c r="BM248" s="148" t="s">
        <v>420</v>
      </c>
    </row>
    <row r="249" spans="1:65" s="2" customFormat="1">
      <c r="A249" s="34"/>
      <c r="B249" s="35"/>
      <c r="C249" s="34"/>
      <c r="D249" s="150" t="s">
        <v>160</v>
      </c>
      <c r="E249" s="34"/>
      <c r="F249" s="151" t="s">
        <v>421</v>
      </c>
      <c r="G249" s="34"/>
      <c r="H249" s="34"/>
      <c r="I249" s="152"/>
      <c r="J249" s="34"/>
      <c r="K249" s="34"/>
      <c r="L249" s="35"/>
      <c r="M249" s="153"/>
      <c r="N249" s="154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160</v>
      </c>
      <c r="AU249" s="19" t="s">
        <v>79</v>
      </c>
    </row>
    <row r="250" spans="1:65" s="2" customFormat="1" ht="37.9" customHeight="1">
      <c r="A250" s="34"/>
      <c r="B250" s="136"/>
      <c r="C250" s="137" t="s">
        <v>422</v>
      </c>
      <c r="D250" s="137" t="s">
        <v>154</v>
      </c>
      <c r="E250" s="138" t="s">
        <v>423</v>
      </c>
      <c r="F250" s="139" t="s">
        <v>424</v>
      </c>
      <c r="G250" s="140" t="s">
        <v>167</v>
      </c>
      <c r="H250" s="141">
        <v>10.5</v>
      </c>
      <c r="I250" s="142"/>
      <c r="J250" s="143">
        <f>ROUND(I250*H250,2)</f>
        <v>0</v>
      </c>
      <c r="K250" s="139"/>
      <c r="L250" s="35"/>
      <c r="M250" s="144" t="s">
        <v>3</v>
      </c>
      <c r="N250" s="145" t="s">
        <v>40</v>
      </c>
      <c r="O250" s="55"/>
      <c r="P250" s="146">
        <f>O250*H250</f>
        <v>0</v>
      </c>
      <c r="Q250" s="146">
        <v>1.8972349999999999E-4</v>
      </c>
      <c r="R250" s="146">
        <f>Q250*H250</f>
        <v>1.9920967500000001E-3</v>
      </c>
      <c r="S250" s="146">
        <v>0</v>
      </c>
      <c r="T250" s="14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48" t="s">
        <v>190</v>
      </c>
      <c r="AT250" s="148" t="s">
        <v>154</v>
      </c>
      <c r="AU250" s="148" t="s">
        <v>79</v>
      </c>
      <c r="AY250" s="19" t="s">
        <v>151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9" t="s">
        <v>77</v>
      </c>
      <c r="BK250" s="149">
        <f>ROUND(I250*H250,2)</f>
        <v>0</v>
      </c>
      <c r="BL250" s="19" t="s">
        <v>190</v>
      </c>
      <c r="BM250" s="148" t="s">
        <v>425</v>
      </c>
    </row>
    <row r="251" spans="1:65" s="2" customFormat="1">
      <c r="A251" s="34"/>
      <c r="B251" s="35"/>
      <c r="C251" s="34"/>
      <c r="D251" s="150" t="s">
        <v>160</v>
      </c>
      <c r="E251" s="34"/>
      <c r="F251" s="151" t="s">
        <v>426</v>
      </c>
      <c r="G251" s="34"/>
      <c r="H251" s="34"/>
      <c r="I251" s="152"/>
      <c r="J251" s="34"/>
      <c r="K251" s="34"/>
      <c r="L251" s="35"/>
      <c r="M251" s="153"/>
      <c r="N251" s="154"/>
      <c r="O251" s="55"/>
      <c r="P251" s="55"/>
      <c r="Q251" s="55"/>
      <c r="R251" s="55"/>
      <c r="S251" s="55"/>
      <c r="T251" s="56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160</v>
      </c>
      <c r="AU251" s="19" t="s">
        <v>79</v>
      </c>
    </row>
    <row r="252" spans="1:65" s="13" customFormat="1">
      <c r="B252" s="155"/>
      <c r="D252" s="156" t="s">
        <v>162</v>
      </c>
      <c r="E252" s="157" t="s">
        <v>3</v>
      </c>
      <c r="F252" s="158" t="s">
        <v>219</v>
      </c>
      <c r="H252" s="159">
        <v>10.5</v>
      </c>
      <c r="I252" s="160"/>
      <c r="L252" s="155"/>
      <c r="M252" s="161"/>
      <c r="N252" s="162"/>
      <c r="O252" s="162"/>
      <c r="P252" s="162"/>
      <c r="Q252" s="162"/>
      <c r="R252" s="162"/>
      <c r="S252" s="162"/>
      <c r="T252" s="163"/>
      <c r="AT252" s="157" t="s">
        <v>162</v>
      </c>
      <c r="AU252" s="157" t="s">
        <v>79</v>
      </c>
      <c r="AV252" s="13" t="s">
        <v>79</v>
      </c>
      <c r="AW252" s="13" t="s">
        <v>31</v>
      </c>
      <c r="AX252" s="13" t="s">
        <v>77</v>
      </c>
      <c r="AY252" s="157" t="s">
        <v>151</v>
      </c>
    </row>
    <row r="253" spans="1:65" s="2" customFormat="1" ht="33" customHeight="1">
      <c r="A253" s="34"/>
      <c r="B253" s="136"/>
      <c r="C253" s="137" t="s">
        <v>427</v>
      </c>
      <c r="D253" s="137" t="s">
        <v>154</v>
      </c>
      <c r="E253" s="138" t="s">
        <v>428</v>
      </c>
      <c r="F253" s="139" t="s">
        <v>429</v>
      </c>
      <c r="G253" s="140" t="s">
        <v>167</v>
      </c>
      <c r="H253" s="141">
        <v>10.5</v>
      </c>
      <c r="I253" s="142"/>
      <c r="J253" s="143">
        <f>ROUND(I253*H253,2)</f>
        <v>0</v>
      </c>
      <c r="K253" s="139"/>
      <c r="L253" s="35"/>
      <c r="M253" s="144" t="s">
        <v>3</v>
      </c>
      <c r="N253" s="145" t="s">
        <v>40</v>
      </c>
      <c r="O253" s="55"/>
      <c r="P253" s="146">
        <f>O253*H253</f>
        <v>0</v>
      </c>
      <c r="Q253" s="146">
        <v>1.0000000000000001E-5</v>
      </c>
      <c r="R253" s="146">
        <f>Q253*H253</f>
        <v>1.05E-4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190</v>
      </c>
      <c r="AT253" s="148" t="s">
        <v>154</v>
      </c>
      <c r="AU253" s="148" t="s">
        <v>79</v>
      </c>
      <c r="AY253" s="19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77</v>
      </c>
      <c r="BK253" s="149">
        <f>ROUND(I253*H253,2)</f>
        <v>0</v>
      </c>
      <c r="BL253" s="19" t="s">
        <v>190</v>
      </c>
      <c r="BM253" s="148" t="s">
        <v>430</v>
      </c>
    </row>
    <row r="254" spans="1:65" s="2" customFormat="1">
      <c r="A254" s="34"/>
      <c r="B254" s="35"/>
      <c r="C254" s="34"/>
      <c r="D254" s="150" t="s">
        <v>160</v>
      </c>
      <c r="E254" s="34"/>
      <c r="F254" s="151" t="s">
        <v>431</v>
      </c>
      <c r="G254" s="34"/>
      <c r="H254" s="34"/>
      <c r="I254" s="152"/>
      <c r="J254" s="34"/>
      <c r="K254" s="34"/>
      <c r="L254" s="35"/>
      <c r="M254" s="153"/>
      <c r="N254" s="154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160</v>
      </c>
      <c r="AU254" s="19" t="s">
        <v>79</v>
      </c>
    </row>
    <row r="255" spans="1:65" s="2" customFormat="1" ht="21.75" customHeight="1">
      <c r="A255" s="34"/>
      <c r="B255" s="136"/>
      <c r="C255" s="137" t="s">
        <v>432</v>
      </c>
      <c r="D255" s="137" t="s">
        <v>154</v>
      </c>
      <c r="E255" s="138" t="s">
        <v>433</v>
      </c>
      <c r="F255" s="139" t="s">
        <v>434</v>
      </c>
      <c r="G255" s="140" t="s">
        <v>396</v>
      </c>
      <c r="H255" s="141">
        <v>1</v>
      </c>
      <c r="I255" s="142"/>
      <c r="J255" s="143">
        <f>ROUND(I255*H255,2)</f>
        <v>0</v>
      </c>
      <c r="K255" s="139" t="s">
        <v>397</v>
      </c>
      <c r="L255" s="35"/>
      <c r="M255" s="144" t="s">
        <v>3</v>
      </c>
      <c r="N255" s="145" t="s">
        <v>40</v>
      </c>
      <c r="O255" s="55"/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48" t="s">
        <v>190</v>
      </c>
      <c r="AT255" s="148" t="s">
        <v>154</v>
      </c>
      <c r="AU255" s="148" t="s">
        <v>79</v>
      </c>
      <c r="AY255" s="19" t="s">
        <v>151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9" t="s">
        <v>77</v>
      </c>
      <c r="BK255" s="149">
        <f>ROUND(I255*H255,2)</f>
        <v>0</v>
      </c>
      <c r="BL255" s="19" t="s">
        <v>190</v>
      </c>
      <c r="BM255" s="148" t="s">
        <v>435</v>
      </c>
    </row>
    <row r="256" spans="1:65" s="2" customFormat="1" ht="55.5" customHeight="1">
      <c r="A256" s="34"/>
      <c r="B256" s="136"/>
      <c r="C256" s="137" t="s">
        <v>436</v>
      </c>
      <c r="D256" s="137" t="s">
        <v>154</v>
      </c>
      <c r="E256" s="138" t="s">
        <v>437</v>
      </c>
      <c r="F256" s="139" t="s">
        <v>438</v>
      </c>
      <c r="G256" s="140" t="s">
        <v>167</v>
      </c>
      <c r="H256" s="141">
        <v>10.5</v>
      </c>
      <c r="I256" s="142"/>
      <c r="J256" s="143">
        <f>ROUND(I256*H256,2)</f>
        <v>0</v>
      </c>
      <c r="K256" s="139"/>
      <c r="L256" s="35"/>
      <c r="M256" s="144" t="s">
        <v>3</v>
      </c>
      <c r="N256" s="145" t="s">
        <v>40</v>
      </c>
      <c r="O256" s="55"/>
      <c r="P256" s="146">
        <f>O256*H256</f>
        <v>0</v>
      </c>
      <c r="Q256" s="146">
        <v>3.4000000000000002E-4</v>
      </c>
      <c r="R256" s="146">
        <f>Q256*H256</f>
        <v>3.5700000000000003E-3</v>
      </c>
      <c r="S256" s="146">
        <v>0</v>
      </c>
      <c r="T256" s="14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48" t="s">
        <v>190</v>
      </c>
      <c r="AT256" s="148" t="s">
        <v>154</v>
      </c>
      <c r="AU256" s="148" t="s">
        <v>79</v>
      </c>
      <c r="AY256" s="19" t="s">
        <v>151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9" t="s">
        <v>77</v>
      </c>
      <c r="BK256" s="149">
        <f>ROUND(I256*H256,2)</f>
        <v>0</v>
      </c>
      <c r="BL256" s="19" t="s">
        <v>190</v>
      </c>
      <c r="BM256" s="148" t="s">
        <v>439</v>
      </c>
    </row>
    <row r="257" spans="1:65" s="2" customFormat="1">
      <c r="A257" s="34"/>
      <c r="B257" s="35"/>
      <c r="C257" s="34"/>
      <c r="D257" s="150" t="s">
        <v>160</v>
      </c>
      <c r="E257" s="34"/>
      <c r="F257" s="151" t="s">
        <v>440</v>
      </c>
      <c r="G257" s="34"/>
      <c r="H257" s="34"/>
      <c r="I257" s="152"/>
      <c r="J257" s="34"/>
      <c r="K257" s="34"/>
      <c r="L257" s="35"/>
      <c r="M257" s="153"/>
      <c r="N257" s="154"/>
      <c r="O257" s="55"/>
      <c r="P257" s="55"/>
      <c r="Q257" s="55"/>
      <c r="R257" s="55"/>
      <c r="S257" s="55"/>
      <c r="T257" s="56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9" t="s">
        <v>160</v>
      </c>
      <c r="AU257" s="19" t="s">
        <v>79</v>
      </c>
    </row>
    <row r="258" spans="1:65" s="13" customFormat="1">
      <c r="B258" s="155"/>
      <c r="D258" s="156" t="s">
        <v>162</v>
      </c>
      <c r="E258" s="157" t="s">
        <v>3</v>
      </c>
      <c r="F258" s="158" t="s">
        <v>219</v>
      </c>
      <c r="H258" s="159">
        <v>10.5</v>
      </c>
      <c r="I258" s="160"/>
      <c r="L258" s="155"/>
      <c r="M258" s="161"/>
      <c r="N258" s="162"/>
      <c r="O258" s="162"/>
      <c r="P258" s="162"/>
      <c r="Q258" s="162"/>
      <c r="R258" s="162"/>
      <c r="S258" s="162"/>
      <c r="T258" s="163"/>
      <c r="AT258" s="157" t="s">
        <v>162</v>
      </c>
      <c r="AU258" s="157" t="s">
        <v>79</v>
      </c>
      <c r="AV258" s="13" t="s">
        <v>79</v>
      </c>
      <c r="AW258" s="13" t="s">
        <v>31</v>
      </c>
      <c r="AX258" s="13" t="s">
        <v>69</v>
      </c>
      <c r="AY258" s="157" t="s">
        <v>151</v>
      </c>
    </row>
    <row r="259" spans="1:65" s="14" customFormat="1">
      <c r="B259" s="164"/>
      <c r="D259" s="156" t="s">
        <v>162</v>
      </c>
      <c r="E259" s="165" t="s">
        <v>3</v>
      </c>
      <c r="F259" s="166" t="s">
        <v>164</v>
      </c>
      <c r="H259" s="167">
        <v>10.5</v>
      </c>
      <c r="I259" s="168"/>
      <c r="L259" s="164"/>
      <c r="M259" s="169"/>
      <c r="N259" s="170"/>
      <c r="O259" s="170"/>
      <c r="P259" s="170"/>
      <c r="Q259" s="170"/>
      <c r="R259" s="170"/>
      <c r="S259" s="170"/>
      <c r="T259" s="171"/>
      <c r="AT259" s="165" t="s">
        <v>162</v>
      </c>
      <c r="AU259" s="165" t="s">
        <v>79</v>
      </c>
      <c r="AV259" s="14" t="s">
        <v>158</v>
      </c>
      <c r="AW259" s="14" t="s">
        <v>31</v>
      </c>
      <c r="AX259" s="14" t="s">
        <v>77</v>
      </c>
      <c r="AY259" s="165" t="s">
        <v>151</v>
      </c>
    </row>
    <row r="260" spans="1:65" s="12" customFormat="1" ht="22.9" customHeight="1">
      <c r="B260" s="123"/>
      <c r="D260" s="124" t="s">
        <v>68</v>
      </c>
      <c r="E260" s="134" t="s">
        <v>441</v>
      </c>
      <c r="F260" s="134" t="s">
        <v>442</v>
      </c>
      <c r="I260" s="126"/>
      <c r="J260" s="135">
        <f>BK260</f>
        <v>0</v>
      </c>
      <c r="L260" s="123"/>
      <c r="M260" s="128"/>
      <c r="N260" s="129"/>
      <c r="O260" s="129"/>
      <c r="P260" s="130">
        <f>SUM(P261:P292)</f>
        <v>0</v>
      </c>
      <c r="Q260" s="129"/>
      <c r="R260" s="130">
        <f>SUM(R261:R292)</f>
        <v>6.6530620200000001E-2</v>
      </c>
      <c r="S260" s="129"/>
      <c r="T260" s="131">
        <f>SUM(T261:T292)</f>
        <v>0</v>
      </c>
      <c r="AR260" s="124" t="s">
        <v>79</v>
      </c>
      <c r="AT260" s="132" t="s">
        <v>68</v>
      </c>
      <c r="AU260" s="132" t="s">
        <v>77</v>
      </c>
      <c r="AY260" s="124" t="s">
        <v>151</v>
      </c>
      <c r="BK260" s="133">
        <f>SUM(BK261:BK292)</f>
        <v>0</v>
      </c>
    </row>
    <row r="261" spans="1:65" s="2" customFormat="1" ht="33" customHeight="1">
      <c r="A261" s="34"/>
      <c r="B261" s="136"/>
      <c r="C261" s="137" t="s">
        <v>443</v>
      </c>
      <c r="D261" s="137" t="s">
        <v>154</v>
      </c>
      <c r="E261" s="138" t="s">
        <v>444</v>
      </c>
      <c r="F261" s="139" t="s">
        <v>445</v>
      </c>
      <c r="G261" s="140" t="s">
        <v>196</v>
      </c>
      <c r="H261" s="141">
        <v>1</v>
      </c>
      <c r="I261" s="142"/>
      <c r="J261" s="143">
        <f>ROUND(I261*H261,2)</f>
        <v>0</v>
      </c>
      <c r="K261" s="139"/>
      <c r="L261" s="35"/>
      <c r="M261" s="144" t="s">
        <v>3</v>
      </c>
      <c r="N261" s="145" t="s">
        <v>40</v>
      </c>
      <c r="O261" s="55"/>
      <c r="P261" s="146">
        <f>O261*H261</f>
        <v>0</v>
      </c>
      <c r="Q261" s="146">
        <v>1.7470090000000001E-2</v>
      </c>
      <c r="R261" s="146">
        <f>Q261*H261</f>
        <v>1.7470090000000001E-2</v>
      </c>
      <c r="S261" s="146">
        <v>0</v>
      </c>
      <c r="T261" s="14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48" t="s">
        <v>190</v>
      </c>
      <c r="AT261" s="148" t="s">
        <v>154</v>
      </c>
      <c r="AU261" s="148" t="s">
        <v>79</v>
      </c>
      <c r="AY261" s="19" t="s">
        <v>151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9" t="s">
        <v>77</v>
      </c>
      <c r="BK261" s="149">
        <f>ROUND(I261*H261,2)</f>
        <v>0</v>
      </c>
      <c r="BL261" s="19" t="s">
        <v>190</v>
      </c>
      <c r="BM261" s="148" t="s">
        <v>446</v>
      </c>
    </row>
    <row r="262" spans="1:65" s="2" customFormat="1">
      <c r="A262" s="34"/>
      <c r="B262" s="35"/>
      <c r="C262" s="34"/>
      <c r="D262" s="150" t="s">
        <v>160</v>
      </c>
      <c r="E262" s="34"/>
      <c r="F262" s="151" t="s">
        <v>447</v>
      </c>
      <c r="G262" s="34"/>
      <c r="H262" s="34"/>
      <c r="I262" s="152"/>
      <c r="J262" s="34"/>
      <c r="K262" s="34"/>
      <c r="L262" s="35"/>
      <c r="M262" s="153"/>
      <c r="N262" s="154"/>
      <c r="O262" s="55"/>
      <c r="P262" s="55"/>
      <c r="Q262" s="55"/>
      <c r="R262" s="55"/>
      <c r="S262" s="55"/>
      <c r="T262" s="56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9" t="s">
        <v>160</v>
      </c>
      <c r="AU262" s="19" t="s">
        <v>79</v>
      </c>
    </row>
    <row r="263" spans="1:65" s="2" customFormat="1" ht="37.9" customHeight="1">
      <c r="A263" s="34"/>
      <c r="B263" s="136"/>
      <c r="C263" s="137" t="s">
        <v>448</v>
      </c>
      <c r="D263" s="137" t="s">
        <v>154</v>
      </c>
      <c r="E263" s="138" t="s">
        <v>449</v>
      </c>
      <c r="F263" s="139" t="s">
        <v>450</v>
      </c>
      <c r="G263" s="140" t="s">
        <v>196</v>
      </c>
      <c r="H263" s="141">
        <v>1</v>
      </c>
      <c r="I263" s="142"/>
      <c r="J263" s="143">
        <f>ROUND(I263*H263,2)</f>
        <v>0</v>
      </c>
      <c r="K263" s="139"/>
      <c r="L263" s="35"/>
      <c r="M263" s="144" t="s">
        <v>3</v>
      </c>
      <c r="N263" s="145" t="s">
        <v>40</v>
      </c>
      <c r="O263" s="55"/>
      <c r="P263" s="146">
        <f>O263*H263</f>
        <v>0</v>
      </c>
      <c r="Q263" s="146">
        <v>2.2730530200000001E-2</v>
      </c>
      <c r="R263" s="146">
        <f>Q263*H263</f>
        <v>2.2730530200000001E-2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190</v>
      </c>
      <c r="AT263" s="148" t="s">
        <v>154</v>
      </c>
      <c r="AU263" s="148" t="s">
        <v>79</v>
      </c>
      <c r="AY263" s="19" t="s">
        <v>151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190</v>
      </c>
      <c r="BM263" s="148" t="s">
        <v>451</v>
      </c>
    </row>
    <row r="264" spans="1:65" s="2" customFormat="1">
      <c r="A264" s="34"/>
      <c r="B264" s="35"/>
      <c r="C264" s="34"/>
      <c r="D264" s="150" t="s">
        <v>160</v>
      </c>
      <c r="E264" s="34"/>
      <c r="F264" s="151" t="s">
        <v>452</v>
      </c>
      <c r="G264" s="34"/>
      <c r="H264" s="34"/>
      <c r="I264" s="152"/>
      <c r="J264" s="34"/>
      <c r="K264" s="34"/>
      <c r="L264" s="35"/>
      <c r="M264" s="153"/>
      <c r="N264" s="154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160</v>
      </c>
      <c r="AU264" s="19" t="s">
        <v>79</v>
      </c>
    </row>
    <row r="265" spans="1:65" s="2" customFormat="1" ht="37.9" customHeight="1">
      <c r="A265" s="34"/>
      <c r="B265" s="136"/>
      <c r="C265" s="137" t="s">
        <v>453</v>
      </c>
      <c r="D265" s="137" t="s">
        <v>154</v>
      </c>
      <c r="E265" s="138" t="s">
        <v>454</v>
      </c>
      <c r="F265" s="139" t="s">
        <v>455</v>
      </c>
      <c r="G265" s="140" t="s">
        <v>196</v>
      </c>
      <c r="H265" s="141">
        <v>1</v>
      </c>
      <c r="I265" s="142"/>
      <c r="J265" s="143">
        <f>ROUND(I265*H265,2)</f>
        <v>0</v>
      </c>
      <c r="K265" s="139"/>
      <c r="L265" s="35"/>
      <c r="M265" s="144" t="s">
        <v>3</v>
      </c>
      <c r="N265" s="145" t="s">
        <v>40</v>
      </c>
      <c r="O265" s="55"/>
      <c r="P265" s="146">
        <f>O265*H265</f>
        <v>0</v>
      </c>
      <c r="Q265" s="146">
        <v>1.8079999999999999E-2</v>
      </c>
      <c r="R265" s="146">
        <f>Q265*H265</f>
        <v>1.8079999999999999E-2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190</v>
      </c>
      <c r="AT265" s="148" t="s">
        <v>154</v>
      </c>
      <c r="AU265" s="148" t="s">
        <v>79</v>
      </c>
      <c r="AY265" s="19" t="s">
        <v>151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77</v>
      </c>
      <c r="BK265" s="149">
        <f>ROUND(I265*H265,2)</f>
        <v>0</v>
      </c>
      <c r="BL265" s="19" t="s">
        <v>190</v>
      </c>
      <c r="BM265" s="148" t="s">
        <v>456</v>
      </c>
    </row>
    <row r="266" spans="1:65" s="2" customFormat="1">
      <c r="A266" s="34"/>
      <c r="B266" s="35"/>
      <c r="C266" s="34"/>
      <c r="D266" s="150" t="s">
        <v>160</v>
      </c>
      <c r="E266" s="34"/>
      <c r="F266" s="151" t="s">
        <v>457</v>
      </c>
      <c r="G266" s="34"/>
      <c r="H266" s="34"/>
      <c r="I266" s="152"/>
      <c r="J266" s="34"/>
      <c r="K266" s="34"/>
      <c r="L266" s="35"/>
      <c r="M266" s="153"/>
      <c r="N266" s="154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160</v>
      </c>
      <c r="AU266" s="19" t="s">
        <v>79</v>
      </c>
    </row>
    <row r="267" spans="1:65" s="2" customFormat="1" ht="24.2" customHeight="1">
      <c r="A267" s="34"/>
      <c r="B267" s="136"/>
      <c r="C267" s="137" t="s">
        <v>458</v>
      </c>
      <c r="D267" s="137" t="s">
        <v>154</v>
      </c>
      <c r="E267" s="138" t="s">
        <v>459</v>
      </c>
      <c r="F267" s="139" t="s">
        <v>460</v>
      </c>
      <c r="G267" s="140" t="s">
        <v>189</v>
      </c>
      <c r="H267" s="141">
        <v>2</v>
      </c>
      <c r="I267" s="142"/>
      <c r="J267" s="143">
        <f>ROUND(I267*H267,2)</f>
        <v>0</v>
      </c>
      <c r="K267" s="139"/>
      <c r="L267" s="35"/>
      <c r="M267" s="144" t="s">
        <v>3</v>
      </c>
      <c r="N267" s="145" t="s">
        <v>40</v>
      </c>
      <c r="O267" s="55"/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48" t="s">
        <v>190</v>
      </c>
      <c r="AT267" s="148" t="s">
        <v>154</v>
      </c>
      <c r="AU267" s="148" t="s">
        <v>79</v>
      </c>
      <c r="AY267" s="19" t="s">
        <v>151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9" t="s">
        <v>77</v>
      </c>
      <c r="BK267" s="149">
        <f>ROUND(I267*H267,2)</f>
        <v>0</v>
      </c>
      <c r="BL267" s="19" t="s">
        <v>190</v>
      </c>
      <c r="BM267" s="148" t="s">
        <v>461</v>
      </c>
    </row>
    <row r="268" spans="1:65" s="2" customFormat="1">
      <c r="A268" s="34"/>
      <c r="B268" s="35"/>
      <c r="C268" s="34"/>
      <c r="D268" s="150" t="s">
        <v>160</v>
      </c>
      <c r="E268" s="34"/>
      <c r="F268" s="151" t="s">
        <v>462</v>
      </c>
      <c r="G268" s="34"/>
      <c r="H268" s="34"/>
      <c r="I268" s="152"/>
      <c r="J268" s="34"/>
      <c r="K268" s="34"/>
      <c r="L268" s="35"/>
      <c r="M268" s="153"/>
      <c r="N268" s="154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160</v>
      </c>
      <c r="AU268" s="19" t="s">
        <v>79</v>
      </c>
    </row>
    <row r="269" spans="1:65" s="2" customFormat="1" ht="16.5" customHeight="1">
      <c r="A269" s="34"/>
      <c r="B269" s="136"/>
      <c r="C269" s="179" t="s">
        <v>463</v>
      </c>
      <c r="D269" s="179" t="s">
        <v>464</v>
      </c>
      <c r="E269" s="180" t="s">
        <v>465</v>
      </c>
      <c r="F269" s="181" t="s">
        <v>466</v>
      </c>
      <c r="G269" s="182" t="s">
        <v>189</v>
      </c>
      <c r="H269" s="183">
        <v>2</v>
      </c>
      <c r="I269" s="184"/>
      <c r="J269" s="185">
        <f>ROUND(I269*H269,2)</f>
        <v>0</v>
      </c>
      <c r="K269" s="181"/>
      <c r="L269" s="186"/>
      <c r="M269" s="187" t="s">
        <v>3</v>
      </c>
      <c r="N269" s="188" t="s">
        <v>40</v>
      </c>
      <c r="O269" s="55"/>
      <c r="P269" s="146">
        <f>O269*H269</f>
        <v>0</v>
      </c>
      <c r="Q269" s="146">
        <v>5.0000000000000001E-4</v>
      </c>
      <c r="R269" s="146">
        <f>Q269*H269</f>
        <v>1E-3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338</v>
      </c>
      <c r="AT269" s="148" t="s">
        <v>464</v>
      </c>
      <c r="AU269" s="148" t="s">
        <v>79</v>
      </c>
      <c r="AY269" s="19" t="s">
        <v>151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190</v>
      </c>
      <c r="BM269" s="148" t="s">
        <v>467</v>
      </c>
    </row>
    <row r="270" spans="1:65" s="2" customFormat="1" ht="24.2" customHeight="1">
      <c r="A270" s="34"/>
      <c r="B270" s="136"/>
      <c r="C270" s="137" t="s">
        <v>468</v>
      </c>
      <c r="D270" s="137" t="s">
        <v>154</v>
      </c>
      <c r="E270" s="138" t="s">
        <v>469</v>
      </c>
      <c r="F270" s="139" t="s">
        <v>470</v>
      </c>
      <c r="G270" s="140" t="s">
        <v>189</v>
      </c>
      <c r="H270" s="141">
        <v>1</v>
      </c>
      <c r="I270" s="142"/>
      <c r="J270" s="143">
        <f>ROUND(I270*H270,2)</f>
        <v>0</v>
      </c>
      <c r="K270" s="139"/>
      <c r="L270" s="35"/>
      <c r="M270" s="144" t="s">
        <v>3</v>
      </c>
      <c r="N270" s="145" t="s">
        <v>40</v>
      </c>
      <c r="O270" s="55"/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190</v>
      </c>
      <c r="AT270" s="148" t="s">
        <v>154</v>
      </c>
      <c r="AU270" s="148" t="s">
        <v>79</v>
      </c>
      <c r="AY270" s="19" t="s">
        <v>151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190</v>
      </c>
      <c r="BM270" s="148" t="s">
        <v>471</v>
      </c>
    </row>
    <row r="271" spans="1:65" s="2" customFormat="1">
      <c r="A271" s="34"/>
      <c r="B271" s="35"/>
      <c r="C271" s="34"/>
      <c r="D271" s="150" t="s">
        <v>160</v>
      </c>
      <c r="E271" s="34"/>
      <c r="F271" s="151" t="s">
        <v>472</v>
      </c>
      <c r="G271" s="34"/>
      <c r="H271" s="34"/>
      <c r="I271" s="152"/>
      <c r="J271" s="34"/>
      <c r="K271" s="34"/>
      <c r="L271" s="35"/>
      <c r="M271" s="153"/>
      <c r="N271" s="154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160</v>
      </c>
      <c r="AU271" s="19" t="s">
        <v>79</v>
      </c>
    </row>
    <row r="272" spans="1:65" s="2" customFormat="1" ht="16.5" customHeight="1">
      <c r="A272" s="34"/>
      <c r="B272" s="136"/>
      <c r="C272" s="179" t="s">
        <v>473</v>
      </c>
      <c r="D272" s="179" t="s">
        <v>464</v>
      </c>
      <c r="E272" s="180" t="s">
        <v>474</v>
      </c>
      <c r="F272" s="181" t="s">
        <v>475</v>
      </c>
      <c r="G272" s="182" t="s">
        <v>189</v>
      </c>
      <c r="H272" s="183">
        <v>1</v>
      </c>
      <c r="I272" s="184"/>
      <c r="J272" s="185">
        <f>ROUND(I272*H272,2)</f>
        <v>0</v>
      </c>
      <c r="K272" s="181"/>
      <c r="L272" s="186"/>
      <c r="M272" s="187" t="s">
        <v>3</v>
      </c>
      <c r="N272" s="188" t="s">
        <v>40</v>
      </c>
      <c r="O272" s="55"/>
      <c r="P272" s="146">
        <f>O272*H272</f>
        <v>0</v>
      </c>
      <c r="Q272" s="146">
        <v>5.0000000000000001E-4</v>
      </c>
      <c r="R272" s="146">
        <f>Q272*H272</f>
        <v>5.0000000000000001E-4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338</v>
      </c>
      <c r="AT272" s="148" t="s">
        <v>464</v>
      </c>
      <c r="AU272" s="148" t="s">
        <v>79</v>
      </c>
      <c r="AY272" s="19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190</v>
      </c>
      <c r="BM272" s="148" t="s">
        <v>476</v>
      </c>
    </row>
    <row r="273" spans="1:65" s="2" customFormat="1" ht="24.2" customHeight="1">
      <c r="A273" s="34"/>
      <c r="B273" s="136"/>
      <c r="C273" s="137" t="s">
        <v>477</v>
      </c>
      <c r="D273" s="137" t="s">
        <v>154</v>
      </c>
      <c r="E273" s="138" t="s">
        <v>478</v>
      </c>
      <c r="F273" s="139" t="s">
        <v>479</v>
      </c>
      <c r="G273" s="140" t="s">
        <v>189</v>
      </c>
      <c r="H273" s="141">
        <v>1</v>
      </c>
      <c r="I273" s="142"/>
      <c r="J273" s="143">
        <f>ROUND(I273*H273,2)</f>
        <v>0</v>
      </c>
      <c r="K273" s="139"/>
      <c r="L273" s="35"/>
      <c r="M273" s="144" t="s">
        <v>3</v>
      </c>
      <c r="N273" s="145" t="s">
        <v>40</v>
      </c>
      <c r="O273" s="55"/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8" t="s">
        <v>190</v>
      </c>
      <c r="AT273" s="148" t="s">
        <v>154</v>
      </c>
      <c r="AU273" s="148" t="s">
        <v>79</v>
      </c>
      <c r="AY273" s="19" t="s">
        <v>151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77</v>
      </c>
      <c r="BK273" s="149">
        <f>ROUND(I273*H273,2)</f>
        <v>0</v>
      </c>
      <c r="BL273" s="19" t="s">
        <v>190</v>
      </c>
      <c r="BM273" s="148" t="s">
        <v>480</v>
      </c>
    </row>
    <row r="274" spans="1:65" s="2" customFormat="1">
      <c r="A274" s="34"/>
      <c r="B274" s="35"/>
      <c r="C274" s="34"/>
      <c r="D274" s="150" t="s">
        <v>160</v>
      </c>
      <c r="E274" s="34"/>
      <c r="F274" s="151" t="s">
        <v>481</v>
      </c>
      <c r="G274" s="34"/>
      <c r="H274" s="34"/>
      <c r="I274" s="152"/>
      <c r="J274" s="34"/>
      <c r="K274" s="34"/>
      <c r="L274" s="35"/>
      <c r="M274" s="153"/>
      <c r="N274" s="154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160</v>
      </c>
      <c r="AU274" s="19" t="s">
        <v>79</v>
      </c>
    </row>
    <row r="275" spans="1:65" s="2" customFormat="1" ht="24.2" customHeight="1">
      <c r="A275" s="34"/>
      <c r="B275" s="136"/>
      <c r="C275" s="179" t="s">
        <v>482</v>
      </c>
      <c r="D275" s="179" t="s">
        <v>464</v>
      </c>
      <c r="E275" s="180" t="s">
        <v>483</v>
      </c>
      <c r="F275" s="181" t="s">
        <v>484</v>
      </c>
      <c r="G275" s="182" t="s">
        <v>189</v>
      </c>
      <c r="H275" s="183">
        <v>1</v>
      </c>
      <c r="I275" s="184"/>
      <c r="J275" s="185">
        <f>ROUND(I275*H275,2)</f>
        <v>0</v>
      </c>
      <c r="K275" s="181"/>
      <c r="L275" s="186"/>
      <c r="M275" s="187" t="s">
        <v>3</v>
      </c>
      <c r="N275" s="188" t="s">
        <v>40</v>
      </c>
      <c r="O275" s="55"/>
      <c r="P275" s="146">
        <f>O275*H275</f>
        <v>0</v>
      </c>
      <c r="Q275" s="146">
        <v>5.0000000000000001E-4</v>
      </c>
      <c r="R275" s="146">
        <f>Q275*H275</f>
        <v>5.0000000000000001E-4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338</v>
      </c>
      <c r="AT275" s="148" t="s">
        <v>464</v>
      </c>
      <c r="AU275" s="148" t="s">
        <v>79</v>
      </c>
      <c r="AY275" s="19" t="s">
        <v>151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77</v>
      </c>
      <c r="BK275" s="149">
        <f>ROUND(I275*H275,2)</f>
        <v>0</v>
      </c>
      <c r="BL275" s="19" t="s">
        <v>190</v>
      </c>
      <c r="BM275" s="148" t="s">
        <v>485</v>
      </c>
    </row>
    <row r="276" spans="1:65" s="2" customFormat="1" ht="24.2" customHeight="1">
      <c r="A276" s="34"/>
      <c r="B276" s="136"/>
      <c r="C276" s="137" t="s">
        <v>486</v>
      </c>
      <c r="D276" s="137" t="s">
        <v>154</v>
      </c>
      <c r="E276" s="138" t="s">
        <v>487</v>
      </c>
      <c r="F276" s="139" t="s">
        <v>488</v>
      </c>
      <c r="G276" s="140" t="s">
        <v>189</v>
      </c>
      <c r="H276" s="141">
        <v>1</v>
      </c>
      <c r="I276" s="142"/>
      <c r="J276" s="143">
        <f>ROUND(I276*H276,2)</f>
        <v>0</v>
      </c>
      <c r="K276" s="139"/>
      <c r="L276" s="35"/>
      <c r="M276" s="144" t="s">
        <v>3</v>
      </c>
      <c r="N276" s="145" t="s">
        <v>40</v>
      </c>
      <c r="O276" s="55"/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190</v>
      </c>
      <c r="AT276" s="148" t="s">
        <v>154</v>
      </c>
      <c r="AU276" s="148" t="s">
        <v>79</v>
      </c>
      <c r="AY276" s="19" t="s">
        <v>151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190</v>
      </c>
      <c r="BM276" s="148" t="s">
        <v>489</v>
      </c>
    </row>
    <row r="277" spans="1:65" s="2" customFormat="1">
      <c r="A277" s="34"/>
      <c r="B277" s="35"/>
      <c r="C277" s="34"/>
      <c r="D277" s="150" t="s">
        <v>160</v>
      </c>
      <c r="E277" s="34"/>
      <c r="F277" s="151" t="s">
        <v>490</v>
      </c>
      <c r="G277" s="34"/>
      <c r="H277" s="34"/>
      <c r="I277" s="152"/>
      <c r="J277" s="34"/>
      <c r="K277" s="34"/>
      <c r="L277" s="35"/>
      <c r="M277" s="153"/>
      <c r="N277" s="154"/>
      <c r="O277" s="55"/>
      <c r="P277" s="55"/>
      <c r="Q277" s="55"/>
      <c r="R277" s="55"/>
      <c r="S277" s="55"/>
      <c r="T277" s="5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160</v>
      </c>
      <c r="AU277" s="19" t="s">
        <v>79</v>
      </c>
    </row>
    <row r="278" spans="1:65" s="2" customFormat="1" ht="24.2" customHeight="1">
      <c r="A278" s="34"/>
      <c r="B278" s="136"/>
      <c r="C278" s="179" t="s">
        <v>491</v>
      </c>
      <c r="D278" s="179" t="s">
        <v>464</v>
      </c>
      <c r="E278" s="180" t="s">
        <v>492</v>
      </c>
      <c r="F278" s="181" t="s">
        <v>493</v>
      </c>
      <c r="G278" s="182" t="s">
        <v>189</v>
      </c>
      <c r="H278" s="183">
        <v>1</v>
      </c>
      <c r="I278" s="184"/>
      <c r="J278" s="185">
        <f>ROUND(I278*H278,2)</f>
        <v>0</v>
      </c>
      <c r="K278" s="181"/>
      <c r="L278" s="186"/>
      <c r="M278" s="187" t="s">
        <v>3</v>
      </c>
      <c r="N278" s="188" t="s">
        <v>40</v>
      </c>
      <c r="O278" s="55"/>
      <c r="P278" s="146">
        <f>O278*H278</f>
        <v>0</v>
      </c>
      <c r="Q278" s="146">
        <v>1.2999999999999999E-3</v>
      </c>
      <c r="R278" s="146">
        <f>Q278*H278</f>
        <v>1.2999999999999999E-3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338</v>
      </c>
      <c r="AT278" s="148" t="s">
        <v>464</v>
      </c>
      <c r="AU278" s="148" t="s">
        <v>79</v>
      </c>
      <c r="AY278" s="19" t="s">
        <v>151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190</v>
      </c>
      <c r="BM278" s="148" t="s">
        <v>494</v>
      </c>
    </row>
    <row r="279" spans="1:65" s="2" customFormat="1" ht="24.2" customHeight="1">
      <c r="A279" s="34"/>
      <c r="B279" s="136"/>
      <c r="C279" s="137" t="s">
        <v>495</v>
      </c>
      <c r="D279" s="137" t="s">
        <v>154</v>
      </c>
      <c r="E279" s="138" t="s">
        <v>496</v>
      </c>
      <c r="F279" s="139" t="s">
        <v>497</v>
      </c>
      <c r="G279" s="140" t="s">
        <v>189</v>
      </c>
      <c r="H279" s="141">
        <v>2</v>
      </c>
      <c r="I279" s="142"/>
      <c r="J279" s="143">
        <f>ROUND(I279*H279,2)</f>
        <v>0</v>
      </c>
      <c r="K279" s="139"/>
      <c r="L279" s="35"/>
      <c r="M279" s="144" t="s">
        <v>3</v>
      </c>
      <c r="N279" s="145" t="s">
        <v>40</v>
      </c>
      <c r="O279" s="55"/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48" t="s">
        <v>190</v>
      </c>
      <c r="AT279" s="148" t="s">
        <v>154</v>
      </c>
      <c r="AU279" s="148" t="s">
        <v>79</v>
      </c>
      <c r="AY279" s="19" t="s">
        <v>151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9" t="s">
        <v>77</v>
      </c>
      <c r="BK279" s="149">
        <f>ROUND(I279*H279,2)</f>
        <v>0</v>
      </c>
      <c r="BL279" s="19" t="s">
        <v>190</v>
      </c>
      <c r="BM279" s="148" t="s">
        <v>498</v>
      </c>
    </row>
    <row r="280" spans="1:65" s="2" customFormat="1">
      <c r="A280" s="34"/>
      <c r="B280" s="35"/>
      <c r="C280" s="34"/>
      <c r="D280" s="150" t="s">
        <v>160</v>
      </c>
      <c r="E280" s="34"/>
      <c r="F280" s="151" t="s">
        <v>499</v>
      </c>
      <c r="G280" s="34"/>
      <c r="H280" s="34"/>
      <c r="I280" s="152"/>
      <c r="J280" s="34"/>
      <c r="K280" s="34"/>
      <c r="L280" s="35"/>
      <c r="M280" s="153"/>
      <c r="N280" s="154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160</v>
      </c>
      <c r="AU280" s="19" t="s">
        <v>79</v>
      </c>
    </row>
    <row r="281" spans="1:65" s="2" customFormat="1" ht="24.2" customHeight="1">
      <c r="A281" s="34"/>
      <c r="B281" s="136"/>
      <c r="C281" s="179" t="s">
        <v>500</v>
      </c>
      <c r="D281" s="179" t="s">
        <v>464</v>
      </c>
      <c r="E281" s="180" t="s">
        <v>501</v>
      </c>
      <c r="F281" s="181" t="s">
        <v>502</v>
      </c>
      <c r="G281" s="182" t="s">
        <v>189</v>
      </c>
      <c r="H281" s="183">
        <v>2</v>
      </c>
      <c r="I281" s="184"/>
      <c r="J281" s="185">
        <f>ROUND(I281*H281,2)</f>
        <v>0</v>
      </c>
      <c r="K281" s="181"/>
      <c r="L281" s="186"/>
      <c r="M281" s="187" t="s">
        <v>3</v>
      </c>
      <c r="N281" s="188" t="s">
        <v>40</v>
      </c>
      <c r="O281" s="55"/>
      <c r="P281" s="146">
        <f>O281*H281</f>
        <v>0</v>
      </c>
      <c r="Q281" s="146">
        <v>2.0000000000000001E-4</v>
      </c>
      <c r="R281" s="146">
        <f>Q281*H281</f>
        <v>4.0000000000000002E-4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338</v>
      </c>
      <c r="AT281" s="148" t="s">
        <v>464</v>
      </c>
      <c r="AU281" s="148" t="s">
        <v>79</v>
      </c>
      <c r="AY281" s="19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190</v>
      </c>
      <c r="BM281" s="148" t="s">
        <v>503</v>
      </c>
    </row>
    <row r="282" spans="1:65" s="2" customFormat="1" ht="24.2" customHeight="1">
      <c r="A282" s="34"/>
      <c r="B282" s="136"/>
      <c r="C282" s="137" t="s">
        <v>504</v>
      </c>
      <c r="D282" s="137" t="s">
        <v>154</v>
      </c>
      <c r="E282" s="138" t="s">
        <v>505</v>
      </c>
      <c r="F282" s="139" t="s">
        <v>506</v>
      </c>
      <c r="G282" s="140" t="s">
        <v>189</v>
      </c>
      <c r="H282" s="141">
        <v>1</v>
      </c>
      <c r="I282" s="142"/>
      <c r="J282" s="143">
        <f>ROUND(I282*H282,2)</f>
        <v>0</v>
      </c>
      <c r="K282" s="139"/>
      <c r="L282" s="35"/>
      <c r="M282" s="144" t="s">
        <v>3</v>
      </c>
      <c r="N282" s="145" t="s">
        <v>40</v>
      </c>
      <c r="O282" s="55"/>
      <c r="P282" s="146">
        <f>O282*H282</f>
        <v>0</v>
      </c>
      <c r="Q282" s="146">
        <v>4.0000000000000003E-5</v>
      </c>
      <c r="R282" s="146">
        <f>Q282*H282</f>
        <v>4.0000000000000003E-5</v>
      </c>
      <c r="S282" s="146">
        <v>0</v>
      </c>
      <c r="T282" s="147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48" t="s">
        <v>190</v>
      </c>
      <c r="AT282" s="148" t="s">
        <v>154</v>
      </c>
      <c r="AU282" s="148" t="s">
        <v>79</v>
      </c>
      <c r="AY282" s="19" t="s">
        <v>151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9" t="s">
        <v>77</v>
      </c>
      <c r="BK282" s="149">
        <f>ROUND(I282*H282,2)</f>
        <v>0</v>
      </c>
      <c r="BL282" s="19" t="s">
        <v>190</v>
      </c>
      <c r="BM282" s="148" t="s">
        <v>507</v>
      </c>
    </row>
    <row r="283" spans="1:65" s="2" customFormat="1">
      <c r="A283" s="34"/>
      <c r="B283" s="35"/>
      <c r="C283" s="34"/>
      <c r="D283" s="150" t="s">
        <v>160</v>
      </c>
      <c r="E283" s="34"/>
      <c r="F283" s="151" t="s">
        <v>508</v>
      </c>
      <c r="G283" s="34"/>
      <c r="H283" s="34"/>
      <c r="I283" s="152"/>
      <c r="J283" s="34"/>
      <c r="K283" s="34"/>
      <c r="L283" s="35"/>
      <c r="M283" s="153"/>
      <c r="N283" s="154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160</v>
      </c>
      <c r="AU283" s="19" t="s">
        <v>79</v>
      </c>
    </row>
    <row r="284" spans="1:65" s="2" customFormat="1" ht="16.5" customHeight="1">
      <c r="A284" s="34"/>
      <c r="B284" s="136"/>
      <c r="C284" s="179" t="s">
        <v>509</v>
      </c>
      <c r="D284" s="179" t="s">
        <v>464</v>
      </c>
      <c r="E284" s="180" t="s">
        <v>510</v>
      </c>
      <c r="F284" s="181" t="s">
        <v>511</v>
      </c>
      <c r="G284" s="182" t="s">
        <v>189</v>
      </c>
      <c r="H284" s="183">
        <v>1</v>
      </c>
      <c r="I284" s="184"/>
      <c r="J284" s="185">
        <f>ROUND(I284*H284,2)</f>
        <v>0</v>
      </c>
      <c r="K284" s="181"/>
      <c r="L284" s="186"/>
      <c r="M284" s="187" t="s">
        <v>3</v>
      </c>
      <c r="N284" s="188" t="s">
        <v>40</v>
      </c>
      <c r="O284" s="55"/>
      <c r="P284" s="146">
        <f>O284*H284</f>
        <v>0</v>
      </c>
      <c r="Q284" s="146">
        <v>1.47E-3</v>
      </c>
      <c r="R284" s="146">
        <f>Q284*H284</f>
        <v>1.47E-3</v>
      </c>
      <c r="S284" s="146">
        <v>0</v>
      </c>
      <c r="T284" s="14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338</v>
      </c>
      <c r="AT284" s="148" t="s">
        <v>464</v>
      </c>
      <c r="AU284" s="148" t="s">
        <v>79</v>
      </c>
      <c r="AY284" s="19" t="s">
        <v>151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9" t="s">
        <v>77</v>
      </c>
      <c r="BK284" s="149">
        <f>ROUND(I284*H284,2)</f>
        <v>0</v>
      </c>
      <c r="BL284" s="19" t="s">
        <v>190</v>
      </c>
      <c r="BM284" s="148" t="s">
        <v>512</v>
      </c>
    </row>
    <row r="285" spans="1:65" s="2" customFormat="1" ht="24.2" customHeight="1">
      <c r="A285" s="34"/>
      <c r="B285" s="136"/>
      <c r="C285" s="137" t="s">
        <v>513</v>
      </c>
      <c r="D285" s="137" t="s">
        <v>154</v>
      </c>
      <c r="E285" s="138" t="s">
        <v>514</v>
      </c>
      <c r="F285" s="139" t="s">
        <v>515</v>
      </c>
      <c r="G285" s="140" t="s">
        <v>189</v>
      </c>
      <c r="H285" s="141">
        <v>1</v>
      </c>
      <c r="I285" s="142"/>
      <c r="J285" s="143">
        <f>ROUND(I285*H285,2)</f>
        <v>0</v>
      </c>
      <c r="K285" s="139"/>
      <c r="L285" s="35"/>
      <c r="M285" s="144" t="s">
        <v>3</v>
      </c>
      <c r="N285" s="145" t="s">
        <v>40</v>
      </c>
      <c r="O285" s="55"/>
      <c r="P285" s="146">
        <f>O285*H285</f>
        <v>0</v>
      </c>
      <c r="Q285" s="146">
        <v>1.3999999999999999E-4</v>
      </c>
      <c r="R285" s="146">
        <f>Q285*H285</f>
        <v>1.3999999999999999E-4</v>
      </c>
      <c r="S285" s="146">
        <v>0</v>
      </c>
      <c r="T285" s="147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48" t="s">
        <v>190</v>
      </c>
      <c r="AT285" s="148" t="s">
        <v>154</v>
      </c>
      <c r="AU285" s="148" t="s">
        <v>79</v>
      </c>
      <c r="AY285" s="19" t="s">
        <v>151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9" t="s">
        <v>77</v>
      </c>
      <c r="BK285" s="149">
        <f>ROUND(I285*H285,2)</f>
        <v>0</v>
      </c>
      <c r="BL285" s="19" t="s">
        <v>190</v>
      </c>
      <c r="BM285" s="148" t="s">
        <v>516</v>
      </c>
    </row>
    <row r="286" spans="1:65" s="2" customFormat="1">
      <c r="A286" s="34"/>
      <c r="B286" s="35"/>
      <c r="C286" s="34"/>
      <c r="D286" s="150" t="s">
        <v>160</v>
      </c>
      <c r="E286" s="34"/>
      <c r="F286" s="151" t="s">
        <v>517</v>
      </c>
      <c r="G286" s="34"/>
      <c r="H286" s="34"/>
      <c r="I286" s="152"/>
      <c r="J286" s="34"/>
      <c r="K286" s="34"/>
      <c r="L286" s="35"/>
      <c r="M286" s="153"/>
      <c r="N286" s="154"/>
      <c r="O286" s="55"/>
      <c r="P286" s="55"/>
      <c r="Q286" s="55"/>
      <c r="R286" s="55"/>
      <c r="S286" s="55"/>
      <c r="T286" s="56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9" t="s">
        <v>160</v>
      </c>
      <c r="AU286" s="19" t="s">
        <v>79</v>
      </c>
    </row>
    <row r="287" spans="1:65" s="2" customFormat="1" ht="16.5" customHeight="1">
      <c r="A287" s="34"/>
      <c r="B287" s="136"/>
      <c r="C287" s="179" t="s">
        <v>518</v>
      </c>
      <c r="D287" s="179" t="s">
        <v>464</v>
      </c>
      <c r="E287" s="180" t="s">
        <v>519</v>
      </c>
      <c r="F287" s="181" t="s">
        <v>520</v>
      </c>
      <c r="G287" s="182" t="s">
        <v>189</v>
      </c>
      <c r="H287" s="183">
        <v>1</v>
      </c>
      <c r="I287" s="184"/>
      <c r="J287" s="185">
        <f>ROUND(I287*H287,2)</f>
        <v>0</v>
      </c>
      <c r="K287" s="181"/>
      <c r="L287" s="186"/>
      <c r="M287" s="187" t="s">
        <v>3</v>
      </c>
      <c r="N287" s="188" t="s">
        <v>40</v>
      </c>
      <c r="O287" s="55"/>
      <c r="P287" s="146">
        <f>O287*H287</f>
        <v>0</v>
      </c>
      <c r="Q287" s="146">
        <v>2.0999999999999999E-3</v>
      </c>
      <c r="R287" s="146">
        <f>Q287*H287</f>
        <v>2.0999999999999999E-3</v>
      </c>
      <c r="S287" s="146">
        <v>0</v>
      </c>
      <c r="T287" s="14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338</v>
      </c>
      <c r="AT287" s="148" t="s">
        <v>464</v>
      </c>
      <c r="AU287" s="148" t="s">
        <v>79</v>
      </c>
      <c r="AY287" s="19" t="s">
        <v>151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190</v>
      </c>
      <c r="BM287" s="148" t="s">
        <v>521</v>
      </c>
    </row>
    <row r="288" spans="1:65" s="2" customFormat="1" ht="16.5" customHeight="1">
      <c r="A288" s="34"/>
      <c r="B288" s="136"/>
      <c r="C288" s="137" t="s">
        <v>522</v>
      </c>
      <c r="D288" s="137" t="s">
        <v>154</v>
      </c>
      <c r="E288" s="138" t="s">
        <v>523</v>
      </c>
      <c r="F288" s="139" t="s">
        <v>524</v>
      </c>
      <c r="G288" s="140" t="s">
        <v>396</v>
      </c>
      <c r="H288" s="141">
        <v>1</v>
      </c>
      <c r="I288" s="142"/>
      <c r="J288" s="143">
        <f>ROUND(I288*H288,2)</f>
        <v>0</v>
      </c>
      <c r="K288" s="139" t="s">
        <v>397</v>
      </c>
      <c r="L288" s="35"/>
      <c r="M288" s="144" t="s">
        <v>3</v>
      </c>
      <c r="N288" s="145" t="s">
        <v>40</v>
      </c>
      <c r="O288" s="55"/>
      <c r="P288" s="146">
        <f>O288*H288</f>
        <v>0</v>
      </c>
      <c r="Q288" s="146">
        <v>0</v>
      </c>
      <c r="R288" s="146">
        <f>Q288*H288</f>
        <v>0</v>
      </c>
      <c r="S288" s="146">
        <v>0</v>
      </c>
      <c r="T288" s="147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48" t="s">
        <v>190</v>
      </c>
      <c r="AT288" s="148" t="s">
        <v>154</v>
      </c>
      <c r="AU288" s="148" t="s">
        <v>79</v>
      </c>
      <c r="AY288" s="19" t="s">
        <v>151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9" t="s">
        <v>77</v>
      </c>
      <c r="BK288" s="149">
        <f>ROUND(I288*H288,2)</f>
        <v>0</v>
      </c>
      <c r="BL288" s="19" t="s">
        <v>190</v>
      </c>
      <c r="BM288" s="148" t="s">
        <v>525</v>
      </c>
    </row>
    <row r="289" spans="1:65" s="2" customFormat="1" ht="16.5" customHeight="1">
      <c r="A289" s="34"/>
      <c r="B289" s="136"/>
      <c r="C289" s="179" t="s">
        <v>526</v>
      </c>
      <c r="D289" s="179" t="s">
        <v>464</v>
      </c>
      <c r="E289" s="180" t="s">
        <v>527</v>
      </c>
      <c r="F289" s="181" t="s">
        <v>528</v>
      </c>
      <c r="G289" s="182" t="s">
        <v>189</v>
      </c>
      <c r="H289" s="183">
        <v>1</v>
      </c>
      <c r="I289" s="184"/>
      <c r="J289" s="185">
        <f>ROUND(I289*H289,2)</f>
        <v>0</v>
      </c>
      <c r="K289" s="181" t="s">
        <v>397</v>
      </c>
      <c r="L289" s="186"/>
      <c r="M289" s="187" t="s">
        <v>3</v>
      </c>
      <c r="N289" s="188" t="s">
        <v>40</v>
      </c>
      <c r="O289" s="55"/>
      <c r="P289" s="146">
        <f>O289*H289</f>
        <v>0</v>
      </c>
      <c r="Q289" s="146">
        <v>8.0000000000000004E-4</v>
      </c>
      <c r="R289" s="146">
        <f>Q289*H289</f>
        <v>8.0000000000000004E-4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338</v>
      </c>
      <c r="AT289" s="148" t="s">
        <v>464</v>
      </c>
      <c r="AU289" s="148" t="s">
        <v>79</v>
      </c>
      <c r="AY289" s="19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190</v>
      </c>
      <c r="BM289" s="148" t="s">
        <v>529</v>
      </c>
    </row>
    <row r="290" spans="1:65" s="2" customFormat="1" ht="16.5" customHeight="1">
      <c r="A290" s="34"/>
      <c r="B290" s="136"/>
      <c r="C290" s="137" t="s">
        <v>530</v>
      </c>
      <c r="D290" s="137" t="s">
        <v>154</v>
      </c>
      <c r="E290" s="138" t="s">
        <v>531</v>
      </c>
      <c r="F290" s="139" t="s">
        <v>532</v>
      </c>
      <c r="G290" s="140" t="s">
        <v>533</v>
      </c>
      <c r="H290" s="141">
        <v>1</v>
      </c>
      <c r="I290" s="142"/>
      <c r="J290" s="143">
        <f>ROUND(I290*H290,2)</f>
        <v>0</v>
      </c>
      <c r="K290" s="139" t="s">
        <v>397</v>
      </c>
      <c r="L290" s="35"/>
      <c r="M290" s="144" t="s">
        <v>3</v>
      </c>
      <c r="N290" s="145" t="s">
        <v>40</v>
      </c>
      <c r="O290" s="55"/>
      <c r="P290" s="146">
        <f>O290*H290</f>
        <v>0</v>
      </c>
      <c r="Q290" s="146">
        <v>0</v>
      </c>
      <c r="R290" s="146">
        <f>Q290*H290</f>
        <v>0</v>
      </c>
      <c r="S290" s="146">
        <v>0</v>
      </c>
      <c r="T290" s="14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48" t="s">
        <v>190</v>
      </c>
      <c r="AT290" s="148" t="s">
        <v>154</v>
      </c>
      <c r="AU290" s="148" t="s">
        <v>79</v>
      </c>
      <c r="AY290" s="19" t="s">
        <v>151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9" t="s">
        <v>77</v>
      </c>
      <c r="BK290" s="149">
        <f>ROUND(I290*H290,2)</f>
        <v>0</v>
      </c>
      <c r="BL290" s="19" t="s">
        <v>190</v>
      </c>
      <c r="BM290" s="148" t="s">
        <v>534</v>
      </c>
    </row>
    <row r="291" spans="1:65" s="2" customFormat="1" ht="49.15" customHeight="1">
      <c r="A291" s="34"/>
      <c r="B291" s="136"/>
      <c r="C291" s="137" t="s">
        <v>535</v>
      </c>
      <c r="D291" s="137" t="s">
        <v>154</v>
      </c>
      <c r="E291" s="138" t="s">
        <v>536</v>
      </c>
      <c r="F291" s="139" t="s">
        <v>537</v>
      </c>
      <c r="G291" s="140" t="s">
        <v>295</v>
      </c>
      <c r="H291" s="141">
        <v>6.7000000000000004E-2</v>
      </c>
      <c r="I291" s="142"/>
      <c r="J291" s="143">
        <f>ROUND(I291*H291,2)</f>
        <v>0</v>
      </c>
      <c r="K291" s="139"/>
      <c r="L291" s="35"/>
      <c r="M291" s="144" t="s">
        <v>3</v>
      </c>
      <c r="N291" s="145" t="s">
        <v>40</v>
      </c>
      <c r="O291" s="55"/>
      <c r="P291" s="146">
        <f>O291*H291</f>
        <v>0</v>
      </c>
      <c r="Q291" s="146">
        <v>0</v>
      </c>
      <c r="R291" s="146">
        <f>Q291*H291</f>
        <v>0</v>
      </c>
      <c r="S291" s="146">
        <v>0</v>
      </c>
      <c r="T291" s="147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48" t="s">
        <v>190</v>
      </c>
      <c r="AT291" s="148" t="s">
        <v>154</v>
      </c>
      <c r="AU291" s="148" t="s">
        <v>79</v>
      </c>
      <c r="AY291" s="19" t="s">
        <v>151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9" t="s">
        <v>77</v>
      </c>
      <c r="BK291" s="149">
        <f>ROUND(I291*H291,2)</f>
        <v>0</v>
      </c>
      <c r="BL291" s="19" t="s">
        <v>190</v>
      </c>
      <c r="BM291" s="148" t="s">
        <v>538</v>
      </c>
    </row>
    <row r="292" spans="1:65" s="2" customFormat="1">
      <c r="A292" s="34"/>
      <c r="B292" s="35"/>
      <c r="C292" s="34"/>
      <c r="D292" s="150" t="s">
        <v>160</v>
      </c>
      <c r="E292" s="34"/>
      <c r="F292" s="151" t="s">
        <v>539</v>
      </c>
      <c r="G292" s="34"/>
      <c r="H292" s="34"/>
      <c r="I292" s="152"/>
      <c r="J292" s="34"/>
      <c r="K292" s="34"/>
      <c r="L292" s="35"/>
      <c r="M292" s="153"/>
      <c r="N292" s="154"/>
      <c r="O292" s="55"/>
      <c r="P292" s="55"/>
      <c r="Q292" s="55"/>
      <c r="R292" s="55"/>
      <c r="S292" s="55"/>
      <c r="T292" s="56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160</v>
      </c>
      <c r="AU292" s="19" t="s">
        <v>79</v>
      </c>
    </row>
    <row r="293" spans="1:65" s="12" customFormat="1" ht="22.9" customHeight="1">
      <c r="B293" s="123"/>
      <c r="D293" s="124" t="s">
        <v>68</v>
      </c>
      <c r="E293" s="134" t="s">
        <v>540</v>
      </c>
      <c r="F293" s="134" t="s">
        <v>541</v>
      </c>
      <c r="I293" s="126"/>
      <c r="J293" s="135">
        <f>BK293</f>
        <v>0</v>
      </c>
      <c r="L293" s="123"/>
      <c r="M293" s="128"/>
      <c r="N293" s="129"/>
      <c r="O293" s="129"/>
      <c r="P293" s="130">
        <f>SUM(P294:P301)</f>
        <v>0</v>
      </c>
      <c r="Q293" s="129"/>
      <c r="R293" s="130">
        <f>SUM(R294:R301)</f>
        <v>1.7000000000000001E-2</v>
      </c>
      <c r="S293" s="129"/>
      <c r="T293" s="131">
        <f>SUM(T294:T301)</f>
        <v>0</v>
      </c>
      <c r="AR293" s="124" t="s">
        <v>79</v>
      </c>
      <c r="AT293" s="132" t="s">
        <v>68</v>
      </c>
      <c r="AU293" s="132" t="s">
        <v>77</v>
      </c>
      <c r="AY293" s="124" t="s">
        <v>151</v>
      </c>
      <c r="BK293" s="133">
        <f>SUM(BK294:BK301)</f>
        <v>0</v>
      </c>
    </row>
    <row r="294" spans="1:65" s="2" customFormat="1" ht="33" customHeight="1">
      <c r="A294" s="34"/>
      <c r="B294" s="136"/>
      <c r="C294" s="137" t="s">
        <v>542</v>
      </c>
      <c r="D294" s="137" t="s">
        <v>154</v>
      </c>
      <c r="E294" s="138" t="s">
        <v>543</v>
      </c>
      <c r="F294" s="139" t="s">
        <v>544</v>
      </c>
      <c r="G294" s="140" t="s">
        <v>196</v>
      </c>
      <c r="H294" s="141">
        <v>1</v>
      </c>
      <c r="I294" s="142"/>
      <c r="J294" s="143">
        <f>ROUND(I294*H294,2)</f>
        <v>0</v>
      </c>
      <c r="K294" s="139"/>
      <c r="L294" s="35"/>
      <c r="M294" s="144" t="s">
        <v>3</v>
      </c>
      <c r="N294" s="145" t="s">
        <v>40</v>
      </c>
      <c r="O294" s="55"/>
      <c r="P294" s="146">
        <f>O294*H294</f>
        <v>0</v>
      </c>
      <c r="Q294" s="146">
        <v>0</v>
      </c>
      <c r="R294" s="146">
        <f>Q294*H294</f>
        <v>0</v>
      </c>
      <c r="S294" s="146">
        <v>0</v>
      </c>
      <c r="T294" s="14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48" t="s">
        <v>190</v>
      </c>
      <c r="AT294" s="148" t="s">
        <v>154</v>
      </c>
      <c r="AU294" s="148" t="s">
        <v>79</v>
      </c>
      <c r="AY294" s="19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77</v>
      </c>
      <c r="BK294" s="149">
        <f>ROUND(I294*H294,2)</f>
        <v>0</v>
      </c>
      <c r="BL294" s="19" t="s">
        <v>190</v>
      </c>
      <c r="BM294" s="148" t="s">
        <v>545</v>
      </c>
    </row>
    <row r="295" spans="1:65" s="2" customFormat="1">
      <c r="A295" s="34"/>
      <c r="B295" s="35"/>
      <c r="C295" s="34"/>
      <c r="D295" s="150" t="s">
        <v>160</v>
      </c>
      <c r="E295" s="34"/>
      <c r="F295" s="151" t="s">
        <v>546</v>
      </c>
      <c r="G295" s="34"/>
      <c r="H295" s="34"/>
      <c r="I295" s="152"/>
      <c r="J295" s="34"/>
      <c r="K295" s="34"/>
      <c r="L295" s="35"/>
      <c r="M295" s="153"/>
      <c r="N295" s="154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160</v>
      </c>
      <c r="AU295" s="19" t="s">
        <v>79</v>
      </c>
    </row>
    <row r="296" spans="1:65" s="2" customFormat="1" ht="37.9" customHeight="1">
      <c r="A296" s="34"/>
      <c r="B296" s="136"/>
      <c r="C296" s="179" t="s">
        <v>547</v>
      </c>
      <c r="D296" s="179" t="s">
        <v>464</v>
      </c>
      <c r="E296" s="180" t="s">
        <v>548</v>
      </c>
      <c r="F296" s="181" t="s">
        <v>549</v>
      </c>
      <c r="G296" s="182" t="s">
        <v>189</v>
      </c>
      <c r="H296" s="183">
        <v>1</v>
      </c>
      <c r="I296" s="184"/>
      <c r="J296" s="185">
        <f>ROUND(I296*H296,2)</f>
        <v>0</v>
      </c>
      <c r="K296" s="181"/>
      <c r="L296" s="186"/>
      <c r="M296" s="187" t="s">
        <v>3</v>
      </c>
      <c r="N296" s="188" t="s">
        <v>40</v>
      </c>
      <c r="O296" s="55"/>
      <c r="P296" s="146">
        <f>O296*H296</f>
        <v>0</v>
      </c>
      <c r="Q296" s="146">
        <v>1.6E-2</v>
      </c>
      <c r="R296" s="146">
        <f>Q296*H296</f>
        <v>1.6E-2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338</v>
      </c>
      <c r="AT296" s="148" t="s">
        <v>464</v>
      </c>
      <c r="AU296" s="148" t="s">
        <v>79</v>
      </c>
      <c r="AY296" s="19" t="s">
        <v>151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77</v>
      </c>
      <c r="BK296" s="149">
        <f>ROUND(I296*H296,2)</f>
        <v>0</v>
      </c>
      <c r="BL296" s="19" t="s">
        <v>190</v>
      </c>
      <c r="BM296" s="148" t="s">
        <v>550</v>
      </c>
    </row>
    <row r="297" spans="1:65" s="2" customFormat="1" ht="24.2" customHeight="1">
      <c r="A297" s="34"/>
      <c r="B297" s="136"/>
      <c r="C297" s="137" t="s">
        <v>551</v>
      </c>
      <c r="D297" s="137" t="s">
        <v>154</v>
      </c>
      <c r="E297" s="138" t="s">
        <v>552</v>
      </c>
      <c r="F297" s="139" t="s">
        <v>553</v>
      </c>
      <c r="G297" s="140" t="s">
        <v>196</v>
      </c>
      <c r="H297" s="141">
        <v>1</v>
      </c>
      <c r="I297" s="142"/>
      <c r="J297" s="143">
        <f>ROUND(I297*H297,2)</f>
        <v>0</v>
      </c>
      <c r="K297" s="139"/>
      <c r="L297" s="35"/>
      <c r="M297" s="144" t="s">
        <v>3</v>
      </c>
      <c r="N297" s="145" t="s">
        <v>40</v>
      </c>
      <c r="O297" s="55"/>
      <c r="P297" s="146">
        <f>O297*H297</f>
        <v>0</v>
      </c>
      <c r="Q297" s="146">
        <v>0</v>
      </c>
      <c r="R297" s="146">
        <f>Q297*H297</f>
        <v>0</v>
      </c>
      <c r="S297" s="146">
        <v>0</v>
      </c>
      <c r="T297" s="147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48" t="s">
        <v>190</v>
      </c>
      <c r="AT297" s="148" t="s">
        <v>154</v>
      </c>
      <c r="AU297" s="148" t="s">
        <v>79</v>
      </c>
      <c r="AY297" s="19" t="s">
        <v>151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9" t="s">
        <v>77</v>
      </c>
      <c r="BK297" s="149">
        <f>ROUND(I297*H297,2)</f>
        <v>0</v>
      </c>
      <c r="BL297" s="19" t="s">
        <v>190</v>
      </c>
      <c r="BM297" s="148" t="s">
        <v>554</v>
      </c>
    </row>
    <row r="298" spans="1:65" s="2" customFormat="1">
      <c r="A298" s="34"/>
      <c r="B298" s="35"/>
      <c r="C298" s="34"/>
      <c r="D298" s="150" t="s">
        <v>160</v>
      </c>
      <c r="E298" s="34"/>
      <c r="F298" s="151" t="s">
        <v>555</v>
      </c>
      <c r="G298" s="34"/>
      <c r="H298" s="34"/>
      <c r="I298" s="152"/>
      <c r="J298" s="34"/>
      <c r="K298" s="34"/>
      <c r="L298" s="35"/>
      <c r="M298" s="153"/>
      <c r="N298" s="154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160</v>
      </c>
      <c r="AU298" s="19" t="s">
        <v>79</v>
      </c>
    </row>
    <row r="299" spans="1:65" s="2" customFormat="1" ht="24.2" customHeight="1">
      <c r="A299" s="34"/>
      <c r="B299" s="136"/>
      <c r="C299" s="179" t="s">
        <v>556</v>
      </c>
      <c r="D299" s="179" t="s">
        <v>464</v>
      </c>
      <c r="E299" s="180" t="s">
        <v>557</v>
      </c>
      <c r="F299" s="181" t="s">
        <v>558</v>
      </c>
      <c r="G299" s="182" t="s">
        <v>189</v>
      </c>
      <c r="H299" s="183">
        <v>1</v>
      </c>
      <c r="I299" s="184"/>
      <c r="J299" s="185">
        <f>ROUND(I299*H299,2)</f>
        <v>0</v>
      </c>
      <c r="K299" s="181"/>
      <c r="L299" s="186"/>
      <c r="M299" s="187" t="s">
        <v>3</v>
      </c>
      <c r="N299" s="188" t="s">
        <v>40</v>
      </c>
      <c r="O299" s="55"/>
      <c r="P299" s="146">
        <f>O299*H299</f>
        <v>0</v>
      </c>
      <c r="Q299" s="146">
        <v>1E-3</v>
      </c>
      <c r="R299" s="146">
        <f>Q299*H299</f>
        <v>1E-3</v>
      </c>
      <c r="S299" s="146">
        <v>0</v>
      </c>
      <c r="T299" s="14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48" t="s">
        <v>338</v>
      </c>
      <c r="AT299" s="148" t="s">
        <v>464</v>
      </c>
      <c r="AU299" s="148" t="s">
        <v>79</v>
      </c>
      <c r="AY299" s="19" t="s">
        <v>151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77</v>
      </c>
      <c r="BK299" s="149">
        <f>ROUND(I299*H299,2)</f>
        <v>0</v>
      </c>
      <c r="BL299" s="19" t="s">
        <v>190</v>
      </c>
      <c r="BM299" s="148" t="s">
        <v>559</v>
      </c>
    </row>
    <row r="300" spans="1:65" s="2" customFormat="1" ht="49.15" customHeight="1">
      <c r="A300" s="34"/>
      <c r="B300" s="136"/>
      <c r="C300" s="137" t="s">
        <v>560</v>
      </c>
      <c r="D300" s="137" t="s">
        <v>154</v>
      </c>
      <c r="E300" s="138" t="s">
        <v>561</v>
      </c>
      <c r="F300" s="139" t="s">
        <v>562</v>
      </c>
      <c r="G300" s="140" t="s">
        <v>295</v>
      </c>
      <c r="H300" s="141">
        <v>1.7000000000000001E-2</v>
      </c>
      <c r="I300" s="142"/>
      <c r="J300" s="143">
        <f>ROUND(I300*H300,2)</f>
        <v>0</v>
      </c>
      <c r="K300" s="139"/>
      <c r="L300" s="35"/>
      <c r="M300" s="144" t="s">
        <v>3</v>
      </c>
      <c r="N300" s="145" t="s">
        <v>40</v>
      </c>
      <c r="O300" s="55"/>
      <c r="P300" s="146">
        <f>O300*H300</f>
        <v>0</v>
      </c>
      <c r="Q300" s="146">
        <v>0</v>
      </c>
      <c r="R300" s="146">
        <f>Q300*H300</f>
        <v>0</v>
      </c>
      <c r="S300" s="146">
        <v>0</v>
      </c>
      <c r="T300" s="147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48" t="s">
        <v>190</v>
      </c>
      <c r="AT300" s="148" t="s">
        <v>154</v>
      </c>
      <c r="AU300" s="148" t="s">
        <v>79</v>
      </c>
      <c r="AY300" s="19" t="s">
        <v>151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9" t="s">
        <v>77</v>
      </c>
      <c r="BK300" s="149">
        <f>ROUND(I300*H300,2)</f>
        <v>0</v>
      </c>
      <c r="BL300" s="19" t="s">
        <v>190</v>
      </c>
      <c r="BM300" s="148" t="s">
        <v>563</v>
      </c>
    </row>
    <row r="301" spans="1:65" s="2" customFormat="1">
      <c r="A301" s="34"/>
      <c r="B301" s="35"/>
      <c r="C301" s="34"/>
      <c r="D301" s="150" t="s">
        <v>160</v>
      </c>
      <c r="E301" s="34"/>
      <c r="F301" s="151" t="s">
        <v>564</v>
      </c>
      <c r="G301" s="34"/>
      <c r="H301" s="34"/>
      <c r="I301" s="152"/>
      <c r="J301" s="34"/>
      <c r="K301" s="34"/>
      <c r="L301" s="35"/>
      <c r="M301" s="153"/>
      <c r="N301" s="154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160</v>
      </c>
      <c r="AU301" s="19" t="s">
        <v>79</v>
      </c>
    </row>
    <row r="302" spans="1:65" s="12" customFormat="1" ht="22.9" customHeight="1">
      <c r="B302" s="123"/>
      <c r="D302" s="124" t="s">
        <v>68</v>
      </c>
      <c r="E302" s="134" t="s">
        <v>565</v>
      </c>
      <c r="F302" s="134" t="s">
        <v>566</v>
      </c>
      <c r="I302" s="126"/>
      <c r="J302" s="135">
        <f>BK302</f>
        <v>0</v>
      </c>
      <c r="L302" s="123"/>
      <c r="M302" s="128"/>
      <c r="N302" s="129"/>
      <c r="O302" s="129"/>
      <c r="P302" s="130">
        <f>SUM(P303:P310)</f>
        <v>0</v>
      </c>
      <c r="Q302" s="129"/>
      <c r="R302" s="130">
        <f>SUM(R303:R310)</f>
        <v>2.2000000000000001E-3</v>
      </c>
      <c r="S302" s="129"/>
      <c r="T302" s="131">
        <f>SUM(T303:T310)</f>
        <v>2.9999999999999997E-4</v>
      </c>
      <c r="AR302" s="124" t="s">
        <v>79</v>
      </c>
      <c r="AT302" s="132" t="s">
        <v>68</v>
      </c>
      <c r="AU302" s="132" t="s">
        <v>77</v>
      </c>
      <c r="AY302" s="124" t="s">
        <v>151</v>
      </c>
      <c r="BK302" s="133">
        <f>SUM(BK303:BK310)</f>
        <v>0</v>
      </c>
    </row>
    <row r="303" spans="1:65" s="2" customFormat="1" ht="24.2" customHeight="1">
      <c r="A303" s="34"/>
      <c r="B303" s="136"/>
      <c r="C303" s="137" t="s">
        <v>567</v>
      </c>
      <c r="D303" s="137" t="s">
        <v>154</v>
      </c>
      <c r="E303" s="138" t="s">
        <v>568</v>
      </c>
      <c r="F303" s="139" t="s">
        <v>569</v>
      </c>
      <c r="G303" s="140" t="s">
        <v>189</v>
      </c>
      <c r="H303" s="141">
        <v>2</v>
      </c>
      <c r="I303" s="142"/>
      <c r="J303" s="143">
        <f>ROUND(I303*H303,2)</f>
        <v>0</v>
      </c>
      <c r="K303" s="139"/>
      <c r="L303" s="35"/>
      <c r="M303" s="144" t="s">
        <v>3</v>
      </c>
      <c r="N303" s="145" t="s">
        <v>40</v>
      </c>
      <c r="O303" s="55"/>
      <c r="P303" s="146">
        <f>O303*H303</f>
        <v>0</v>
      </c>
      <c r="Q303" s="146">
        <v>0</v>
      </c>
      <c r="R303" s="146">
        <f>Q303*H303</f>
        <v>0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190</v>
      </c>
      <c r="AT303" s="148" t="s">
        <v>154</v>
      </c>
      <c r="AU303" s="148" t="s">
        <v>79</v>
      </c>
      <c r="AY303" s="19" t="s">
        <v>151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190</v>
      </c>
      <c r="BM303" s="148" t="s">
        <v>570</v>
      </c>
    </row>
    <row r="304" spans="1:65" s="2" customFormat="1">
      <c r="A304" s="34"/>
      <c r="B304" s="35"/>
      <c r="C304" s="34"/>
      <c r="D304" s="150" t="s">
        <v>160</v>
      </c>
      <c r="E304" s="34"/>
      <c r="F304" s="151" t="s">
        <v>571</v>
      </c>
      <c r="G304" s="34"/>
      <c r="H304" s="34"/>
      <c r="I304" s="152"/>
      <c r="J304" s="34"/>
      <c r="K304" s="34"/>
      <c r="L304" s="35"/>
      <c r="M304" s="153"/>
      <c r="N304" s="154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160</v>
      </c>
      <c r="AU304" s="19" t="s">
        <v>79</v>
      </c>
    </row>
    <row r="305" spans="1:65" s="2" customFormat="1" ht="24.2" customHeight="1">
      <c r="A305" s="34"/>
      <c r="B305" s="136"/>
      <c r="C305" s="179" t="s">
        <v>572</v>
      </c>
      <c r="D305" s="179" t="s">
        <v>464</v>
      </c>
      <c r="E305" s="180" t="s">
        <v>573</v>
      </c>
      <c r="F305" s="181" t="s">
        <v>574</v>
      </c>
      <c r="G305" s="182" t="s">
        <v>189</v>
      </c>
      <c r="H305" s="183">
        <v>2</v>
      </c>
      <c r="I305" s="184"/>
      <c r="J305" s="185">
        <f>ROUND(I305*H305,2)</f>
        <v>0</v>
      </c>
      <c r="K305" s="181"/>
      <c r="L305" s="186"/>
      <c r="M305" s="187" t="s">
        <v>3</v>
      </c>
      <c r="N305" s="188" t="s">
        <v>40</v>
      </c>
      <c r="O305" s="55"/>
      <c r="P305" s="146">
        <f>O305*H305</f>
        <v>0</v>
      </c>
      <c r="Q305" s="146">
        <v>8.0000000000000004E-4</v>
      </c>
      <c r="R305" s="146">
        <f>Q305*H305</f>
        <v>1.6000000000000001E-3</v>
      </c>
      <c r="S305" s="146">
        <v>0</v>
      </c>
      <c r="T305" s="147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48" t="s">
        <v>338</v>
      </c>
      <c r="AT305" s="148" t="s">
        <v>464</v>
      </c>
      <c r="AU305" s="148" t="s">
        <v>79</v>
      </c>
      <c r="AY305" s="19" t="s">
        <v>151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9" t="s">
        <v>77</v>
      </c>
      <c r="BK305" s="149">
        <f>ROUND(I305*H305,2)</f>
        <v>0</v>
      </c>
      <c r="BL305" s="19" t="s">
        <v>190</v>
      </c>
      <c r="BM305" s="148" t="s">
        <v>575</v>
      </c>
    </row>
    <row r="306" spans="1:65" s="2" customFormat="1" ht="33" customHeight="1">
      <c r="A306" s="34"/>
      <c r="B306" s="136"/>
      <c r="C306" s="137" t="s">
        <v>576</v>
      </c>
      <c r="D306" s="137" t="s">
        <v>154</v>
      </c>
      <c r="E306" s="138" t="s">
        <v>246</v>
      </c>
      <c r="F306" s="139" t="s">
        <v>247</v>
      </c>
      <c r="G306" s="140" t="s">
        <v>189</v>
      </c>
      <c r="H306" s="141">
        <v>2</v>
      </c>
      <c r="I306" s="142"/>
      <c r="J306" s="143">
        <f>ROUND(I306*H306,2)</f>
        <v>0</v>
      </c>
      <c r="K306" s="139"/>
      <c r="L306" s="35"/>
      <c r="M306" s="144" t="s">
        <v>3</v>
      </c>
      <c r="N306" s="145" t="s">
        <v>40</v>
      </c>
      <c r="O306" s="55"/>
      <c r="P306" s="146">
        <f>O306*H306</f>
        <v>0</v>
      </c>
      <c r="Q306" s="146">
        <v>0</v>
      </c>
      <c r="R306" s="146">
        <f>Q306*H306</f>
        <v>0</v>
      </c>
      <c r="S306" s="146">
        <v>1.4999999999999999E-4</v>
      </c>
      <c r="T306" s="147">
        <f>S306*H306</f>
        <v>2.9999999999999997E-4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48" t="s">
        <v>190</v>
      </c>
      <c r="AT306" s="148" t="s">
        <v>154</v>
      </c>
      <c r="AU306" s="148" t="s">
        <v>79</v>
      </c>
      <c r="AY306" s="19" t="s">
        <v>151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9" t="s">
        <v>77</v>
      </c>
      <c r="BK306" s="149">
        <f>ROUND(I306*H306,2)</f>
        <v>0</v>
      </c>
      <c r="BL306" s="19" t="s">
        <v>190</v>
      </c>
      <c r="BM306" s="148" t="s">
        <v>577</v>
      </c>
    </row>
    <row r="307" spans="1:65" s="2" customFormat="1">
      <c r="A307" s="34"/>
      <c r="B307" s="35"/>
      <c r="C307" s="34"/>
      <c r="D307" s="150" t="s">
        <v>160</v>
      </c>
      <c r="E307" s="34"/>
      <c r="F307" s="151" t="s">
        <v>249</v>
      </c>
      <c r="G307" s="34"/>
      <c r="H307" s="34"/>
      <c r="I307" s="152"/>
      <c r="J307" s="34"/>
      <c r="K307" s="34"/>
      <c r="L307" s="35"/>
      <c r="M307" s="153"/>
      <c r="N307" s="154"/>
      <c r="O307" s="55"/>
      <c r="P307" s="55"/>
      <c r="Q307" s="55"/>
      <c r="R307" s="55"/>
      <c r="S307" s="55"/>
      <c r="T307" s="56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160</v>
      </c>
      <c r="AU307" s="19" t="s">
        <v>79</v>
      </c>
    </row>
    <row r="308" spans="1:65" s="2" customFormat="1" ht="24.2" customHeight="1">
      <c r="A308" s="34"/>
      <c r="B308" s="136"/>
      <c r="C308" s="137" t="s">
        <v>578</v>
      </c>
      <c r="D308" s="137" t="s">
        <v>154</v>
      </c>
      <c r="E308" s="138" t="s">
        <v>579</v>
      </c>
      <c r="F308" s="139" t="s">
        <v>580</v>
      </c>
      <c r="G308" s="140" t="s">
        <v>189</v>
      </c>
      <c r="H308" s="141">
        <v>2</v>
      </c>
      <c r="I308" s="142"/>
      <c r="J308" s="143">
        <f>ROUND(I308*H308,2)</f>
        <v>0</v>
      </c>
      <c r="K308" s="139"/>
      <c r="L308" s="35"/>
      <c r="M308" s="144" t="s">
        <v>3</v>
      </c>
      <c r="N308" s="145" t="s">
        <v>40</v>
      </c>
      <c r="O308" s="55"/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48" t="s">
        <v>190</v>
      </c>
      <c r="AT308" s="148" t="s">
        <v>154</v>
      </c>
      <c r="AU308" s="148" t="s">
        <v>79</v>
      </c>
      <c r="AY308" s="19" t="s">
        <v>151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9" t="s">
        <v>77</v>
      </c>
      <c r="BK308" s="149">
        <f>ROUND(I308*H308,2)</f>
        <v>0</v>
      </c>
      <c r="BL308" s="19" t="s">
        <v>190</v>
      </c>
      <c r="BM308" s="148" t="s">
        <v>581</v>
      </c>
    </row>
    <row r="309" spans="1:65" s="2" customFormat="1">
      <c r="A309" s="34"/>
      <c r="B309" s="35"/>
      <c r="C309" s="34"/>
      <c r="D309" s="150" t="s">
        <v>160</v>
      </c>
      <c r="E309" s="34"/>
      <c r="F309" s="151" t="s">
        <v>582</v>
      </c>
      <c r="G309" s="34"/>
      <c r="H309" s="34"/>
      <c r="I309" s="152"/>
      <c r="J309" s="34"/>
      <c r="K309" s="34"/>
      <c r="L309" s="35"/>
      <c r="M309" s="153"/>
      <c r="N309" s="154"/>
      <c r="O309" s="55"/>
      <c r="P309" s="55"/>
      <c r="Q309" s="55"/>
      <c r="R309" s="55"/>
      <c r="S309" s="55"/>
      <c r="T309" s="56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160</v>
      </c>
      <c r="AU309" s="19" t="s">
        <v>79</v>
      </c>
    </row>
    <row r="310" spans="1:65" s="2" customFormat="1" ht="21.75" customHeight="1">
      <c r="A310" s="34"/>
      <c r="B310" s="136"/>
      <c r="C310" s="179" t="s">
        <v>583</v>
      </c>
      <c r="D310" s="179" t="s">
        <v>464</v>
      </c>
      <c r="E310" s="180" t="s">
        <v>584</v>
      </c>
      <c r="F310" s="181" t="s">
        <v>585</v>
      </c>
      <c r="G310" s="182" t="s">
        <v>189</v>
      </c>
      <c r="H310" s="183">
        <v>2</v>
      </c>
      <c r="I310" s="184"/>
      <c r="J310" s="185">
        <f>ROUND(I310*H310,2)</f>
        <v>0</v>
      </c>
      <c r="K310" s="181"/>
      <c r="L310" s="186"/>
      <c r="M310" s="187" t="s">
        <v>3</v>
      </c>
      <c r="N310" s="188" t="s">
        <v>40</v>
      </c>
      <c r="O310" s="55"/>
      <c r="P310" s="146">
        <f>O310*H310</f>
        <v>0</v>
      </c>
      <c r="Q310" s="146">
        <v>2.9999999999999997E-4</v>
      </c>
      <c r="R310" s="146">
        <f>Q310*H310</f>
        <v>5.9999999999999995E-4</v>
      </c>
      <c r="S310" s="146">
        <v>0</v>
      </c>
      <c r="T310" s="14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48" t="s">
        <v>338</v>
      </c>
      <c r="AT310" s="148" t="s">
        <v>464</v>
      </c>
      <c r="AU310" s="148" t="s">
        <v>79</v>
      </c>
      <c r="AY310" s="19" t="s">
        <v>151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9" t="s">
        <v>77</v>
      </c>
      <c r="BK310" s="149">
        <f>ROUND(I310*H310,2)</f>
        <v>0</v>
      </c>
      <c r="BL310" s="19" t="s">
        <v>190</v>
      </c>
      <c r="BM310" s="148" t="s">
        <v>586</v>
      </c>
    </row>
    <row r="311" spans="1:65" s="12" customFormat="1" ht="22.9" customHeight="1">
      <c r="B311" s="123"/>
      <c r="D311" s="124" t="s">
        <v>68</v>
      </c>
      <c r="E311" s="134" t="s">
        <v>587</v>
      </c>
      <c r="F311" s="134" t="s">
        <v>588</v>
      </c>
      <c r="I311" s="126"/>
      <c r="J311" s="135">
        <f>BK311</f>
        <v>0</v>
      </c>
      <c r="L311" s="123"/>
      <c r="M311" s="128"/>
      <c r="N311" s="129"/>
      <c r="O311" s="129"/>
      <c r="P311" s="130">
        <f>P312+P313+P314+P325</f>
        <v>0</v>
      </c>
      <c r="Q311" s="129"/>
      <c r="R311" s="130">
        <f>R312+R313+R314+R325</f>
        <v>7.96461475E-2</v>
      </c>
      <c r="S311" s="129"/>
      <c r="T311" s="131">
        <f>T312+T313+T314+T325</f>
        <v>0</v>
      </c>
      <c r="AR311" s="124" t="s">
        <v>79</v>
      </c>
      <c r="AT311" s="132" t="s">
        <v>68</v>
      </c>
      <c r="AU311" s="132" t="s">
        <v>77</v>
      </c>
      <c r="AY311" s="124" t="s">
        <v>151</v>
      </c>
      <c r="BK311" s="133">
        <f>BK312+BK313+BK314+BK325</f>
        <v>0</v>
      </c>
    </row>
    <row r="312" spans="1:65" s="2" customFormat="1" ht="76.349999999999994" customHeight="1">
      <c r="A312" s="34"/>
      <c r="B312" s="136"/>
      <c r="C312" s="137" t="s">
        <v>589</v>
      </c>
      <c r="D312" s="137" t="s">
        <v>154</v>
      </c>
      <c r="E312" s="138" t="s">
        <v>590</v>
      </c>
      <c r="F312" s="139" t="s">
        <v>591</v>
      </c>
      <c r="G312" s="140" t="s">
        <v>295</v>
      </c>
      <c r="H312" s="141">
        <v>0.08</v>
      </c>
      <c r="I312" s="142"/>
      <c r="J312" s="143">
        <f>ROUND(I312*H312,2)</f>
        <v>0</v>
      </c>
      <c r="K312" s="139"/>
      <c r="L312" s="35"/>
      <c r="M312" s="144" t="s">
        <v>3</v>
      </c>
      <c r="N312" s="145" t="s">
        <v>40</v>
      </c>
      <c r="O312" s="55"/>
      <c r="P312" s="146">
        <f>O312*H312</f>
        <v>0</v>
      </c>
      <c r="Q312" s="146">
        <v>0</v>
      </c>
      <c r="R312" s="146">
        <f>Q312*H312</f>
        <v>0</v>
      </c>
      <c r="S312" s="146">
        <v>0</v>
      </c>
      <c r="T312" s="147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48" t="s">
        <v>190</v>
      </c>
      <c r="AT312" s="148" t="s">
        <v>154</v>
      </c>
      <c r="AU312" s="148" t="s">
        <v>79</v>
      </c>
      <c r="AY312" s="19" t="s">
        <v>151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9" t="s">
        <v>77</v>
      </c>
      <c r="BK312" s="149">
        <f>ROUND(I312*H312,2)</f>
        <v>0</v>
      </c>
      <c r="BL312" s="19" t="s">
        <v>190</v>
      </c>
      <c r="BM312" s="148" t="s">
        <v>592</v>
      </c>
    </row>
    <row r="313" spans="1:65" s="2" customFormat="1">
      <c r="A313" s="34"/>
      <c r="B313" s="35"/>
      <c r="C313" s="34"/>
      <c r="D313" s="150" t="s">
        <v>160</v>
      </c>
      <c r="E313" s="34"/>
      <c r="F313" s="151" t="s">
        <v>593</v>
      </c>
      <c r="G313" s="34"/>
      <c r="H313" s="34"/>
      <c r="I313" s="152"/>
      <c r="J313" s="34"/>
      <c r="K313" s="34"/>
      <c r="L313" s="35"/>
      <c r="M313" s="153"/>
      <c r="N313" s="154"/>
      <c r="O313" s="55"/>
      <c r="P313" s="55"/>
      <c r="Q313" s="55"/>
      <c r="R313" s="55"/>
      <c r="S313" s="55"/>
      <c r="T313" s="56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9" t="s">
        <v>160</v>
      </c>
      <c r="AU313" s="19" t="s">
        <v>79</v>
      </c>
    </row>
    <row r="314" spans="1:65" s="12" customFormat="1" ht="20.85" customHeight="1">
      <c r="B314" s="123"/>
      <c r="D314" s="124" t="s">
        <v>68</v>
      </c>
      <c r="E314" s="134" t="s">
        <v>594</v>
      </c>
      <c r="F314" s="134" t="s">
        <v>595</v>
      </c>
      <c r="I314" s="126"/>
      <c r="J314" s="135">
        <f>BK314</f>
        <v>0</v>
      </c>
      <c r="L314" s="123"/>
      <c r="M314" s="128"/>
      <c r="N314" s="129"/>
      <c r="O314" s="129"/>
      <c r="P314" s="130">
        <f>SUM(P315:P324)</f>
        <v>0</v>
      </c>
      <c r="Q314" s="129"/>
      <c r="R314" s="130">
        <f>SUM(R315:R324)</f>
        <v>6.5040609999999999E-2</v>
      </c>
      <c r="S314" s="129"/>
      <c r="T314" s="131">
        <f>SUM(T315:T324)</f>
        <v>0</v>
      </c>
      <c r="AR314" s="124" t="s">
        <v>79</v>
      </c>
      <c r="AT314" s="132" t="s">
        <v>68</v>
      </c>
      <c r="AU314" s="132" t="s">
        <v>79</v>
      </c>
      <c r="AY314" s="124" t="s">
        <v>151</v>
      </c>
      <c r="BK314" s="133">
        <f>SUM(BK315:BK324)</f>
        <v>0</v>
      </c>
    </row>
    <row r="315" spans="1:65" s="2" customFormat="1" ht="37.9" customHeight="1">
      <c r="A315" s="34"/>
      <c r="B315" s="136"/>
      <c r="C315" s="137" t="s">
        <v>596</v>
      </c>
      <c r="D315" s="137" t="s">
        <v>154</v>
      </c>
      <c r="E315" s="138" t="s">
        <v>597</v>
      </c>
      <c r="F315" s="139" t="s">
        <v>598</v>
      </c>
      <c r="G315" s="140" t="s">
        <v>82</v>
      </c>
      <c r="H315" s="141">
        <v>5.71</v>
      </c>
      <c r="I315" s="142"/>
      <c r="J315" s="143">
        <f>ROUND(I315*H315,2)</f>
        <v>0</v>
      </c>
      <c r="K315" s="139"/>
      <c r="L315" s="35"/>
      <c r="M315" s="144" t="s">
        <v>3</v>
      </c>
      <c r="N315" s="145" t="s">
        <v>40</v>
      </c>
      <c r="O315" s="55"/>
      <c r="P315" s="146">
        <f>O315*H315</f>
        <v>0</v>
      </c>
      <c r="Q315" s="146">
        <v>7.0600000000000003E-3</v>
      </c>
      <c r="R315" s="146">
        <f>Q315*H315</f>
        <v>4.0312600000000004E-2</v>
      </c>
      <c r="S315" s="146">
        <v>0</v>
      </c>
      <c r="T315" s="14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48" t="s">
        <v>190</v>
      </c>
      <c r="AT315" s="148" t="s">
        <v>154</v>
      </c>
      <c r="AU315" s="148" t="s">
        <v>84</v>
      </c>
      <c r="AY315" s="19" t="s">
        <v>151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9" t="s">
        <v>77</v>
      </c>
      <c r="BK315" s="149">
        <f>ROUND(I315*H315,2)</f>
        <v>0</v>
      </c>
      <c r="BL315" s="19" t="s">
        <v>190</v>
      </c>
      <c r="BM315" s="148" t="s">
        <v>599</v>
      </c>
    </row>
    <row r="316" spans="1:65" s="2" customFormat="1">
      <c r="A316" s="34"/>
      <c r="B316" s="35"/>
      <c r="C316" s="34"/>
      <c r="D316" s="150" t="s">
        <v>160</v>
      </c>
      <c r="E316" s="34"/>
      <c r="F316" s="151" t="s">
        <v>600</v>
      </c>
      <c r="G316" s="34"/>
      <c r="H316" s="34"/>
      <c r="I316" s="152"/>
      <c r="J316" s="34"/>
      <c r="K316" s="34"/>
      <c r="L316" s="35"/>
      <c r="M316" s="153"/>
      <c r="N316" s="154"/>
      <c r="O316" s="55"/>
      <c r="P316" s="55"/>
      <c r="Q316" s="55"/>
      <c r="R316" s="55"/>
      <c r="S316" s="55"/>
      <c r="T316" s="56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160</v>
      </c>
      <c r="AU316" s="19" t="s">
        <v>84</v>
      </c>
    </row>
    <row r="317" spans="1:65" s="13" customFormat="1">
      <c r="B317" s="155"/>
      <c r="D317" s="156" t="s">
        <v>162</v>
      </c>
      <c r="E317" s="157" t="s">
        <v>3</v>
      </c>
      <c r="F317" s="158" t="s">
        <v>85</v>
      </c>
      <c r="H317" s="159">
        <v>5.71</v>
      </c>
      <c r="I317" s="160"/>
      <c r="L317" s="155"/>
      <c r="M317" s="161"/>
      <c r="N317" s="162"/>
      <c r="O317" s="162"/>
      <c r="P317" s="162"/>
      <c r="Q317" s="162"/>
      <c r="R317" s="162"/>
      <c r="S317" s="162"/>
      <c r="T317" s="163"/>
      <c r="AT317" s="157" t="s">
        <v>162</v>
      </c>
      <c r="AU317" s="157" t="s">
        <v>84</v>
      </c>
      <c r="AV317" s="13" t="s">
        <v>79</v>
      </c>
      <c r="AW317" s="13" t="s">
        <v>31</v>
      </c>
      <c r="AX317" s="13" t="s">
        <v>77</v>
      </c>
      <c r="AY317" s="157" t="s">
        <v>151</v>
      </c>
    </row>
    <row r="318" spans="1:65" s="2" customFormat="1" ht="44.25" customHeight="1">
      <c r="A318" s="34"/>
      <c r="B318" s="136"/>
      <c r="C318" s="179" t="s">
        <v>601</v>
      </c>
      <c r="D318" s="179" t="s">
        <v>464</v>
      </c>
      <c r="E318" s="180" t="s">
        <v>602</v>
      </c>
      <c r="F318" s="181" t="s">
        <v>603</v>
      </c>
      <c r="G318" s="182" t="s">
        <v>82</v>
      </c>
      <c r="H318" s="183">
        <v>5.9960000000000004</v>
      </c>
      <c r="I318" s="184"/>
      <c r="J318" s="185">
        <f>ROUND(I318*H318,2)</f>
        <v>0</v>
      </c>
      <c r="K318" s="181"/>
      <c r="L318" s="186"/>
      <c r="M318" s="187" t="s">
        <v>3</v>
      </c>
      <c r="N318" s="188" t="s">
        <v>40</v>
      </c>
      <c r="O318" s="55"/>
      <c r="P318" s="146">
        <f>O318*H318</f>
        <v>0</v>
      </c>
      <c r="Q318" s="146">
        <v>3.0999999999999999E-3</v>
      </c>
      <c r="R318" s="146">
        <f>Q318*H318</f>
        <v>1.8587599999999999E-2</v>
      </c>
      <c r="S318" s="146">
        <v>0</v>
      </c>
      <c r="T318" s="14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48" t="s">
        <v>338</v>
      </c>
      <c r="AT318" s="148" t="s">
        <v>464</v>
      </c>
      <c r="AU318" s="148" t="s">
        <v>84</v>
      </c>
      <c r="AY318" s="19" t="s">
        <v>151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9" t="s">
        <v>77</v>
      </c>
      <c r="BK318" s="149">
        <f>ROUND(I318*H318,2)</f>
        <v>0</v>
      </c>
      <c r="BL318" s="19" t="s">
        <v>190</v>
      </c>
      <c r="BM318" s="148" t="s">
        <v>604</v>
      </c>
    </row>
    <row r="319" spans="1:65" s="13" customFormat="1">
      <c r="B319" s="155"/>
      <c r="D319" s="156" t="s">
        <v>162</v>
      </c>
      <c r="F319" s="158" t="s">
        <v>605</v>
      </c>
      <c r="H319" s="159">
        <v>5.9960000000000004</v>
      </c>
      <c r="I319" s="160"/>
      <c r="L319" s="155"/>
      <c r="M319" s="161"/>
      <c r="N319" s="162"/>
      <c r="O319" s="162"/>
      <c r="P319" s="162"/>
      <c r="Q319" s="162"/>
      <c r="R319" s="162"/>
      <c r="S319" s="162"/>
      <c r="T319" s="163"/>
      <c r="AT319" s="157" t="s">
        <v>162</v>
      </c>
      <c r="AU319" s="157" t="s">
        <v>84</v>
      </c>
      <c r="AV319" s="13" t="s">
        <v>79</v>
      </c>
      <c r="AW319" s="13" t="s">
        <v>4</v>
      </c>
      <c r="AX319" s="13" t="s">
        <v>77</v>
      </c>
      <c r="AY319" s="157" t="s">
        <v>151</v>
      </c>
    </row>
    <row r="320" spans="1:65" s="2" customFormat="1" ht="24.2" customHeight="1">
      <c r="A320" s="34"/>
      <c r="B320" s="136"/>
      <c r="C320" s="137" t="s">
        <v>606</v>
      </c>
      <c r="D320" s="137" t="s">
        <v>154</v>
      </c>
      <c r="E320" s="138" t="s">
        <v>607</v>
      </c>
      <c r="F320" s="139" t="s">
        <v>608</v>
      </c>
      <c r="G320" s="140" t="s">
        <v>167</v>
      </c>
      <c r="H320" s="141">
        <v>15.37</v>
      </c>
      <c r="I320" s="142"/>
      <c r="J320" s="143">
        <f>ROUND(I320*H320,2)</f>
        <v>0</v>
      </c>
      <c r="K320" s="139"/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2.0000000000000001E-4</v>
      </c>
      <c r="R320" s="146">
        <f>Q320*H320</f>
        <v>3.0739999999999999E-3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190</v>
      </c>
      <c r="AT320" s="148" t="s">
        <v>154</v>
      </c>
      <c r="AU320" s="148" t="s">
        <v>84</v>
      </c>
      <c r="AY320" s="19" t="s">
        <v>151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190</v>
      </c>
      <c r="BM320" s="148" t="s">
        <v>609</v>
      </c>
    </row>
    <row r="321" spans="1:65" s="2" customFormat="1">
      <c r="A321" s="34"/>
      <c r="B321" s="35"/>
      <c r="C321" s="34"/>
      <c r="D321" s="150" t="s">
        <v>160</v>
      </c>
      <c r="E321" s="34"/>
      <c r="F321" s="151" t="s">
        <v>610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160</v>
      </c>
      <c r="AU321" s="19" t="s">
        <v>84</v>
      </c>
    </row>
    <row r="322" spans="1:65" s="13" customFormat="1">
      <c r="B322" s="155"/>
      <c r="D322" s="156" t="s">
        <v>162</v>
      </c>
      <c r="E322" s="157" t="s">
        <v>3</v>
      </c>
      <c r="F322" s="158" t="s">
        <v>611</v>
      </c>
      <c r="H322" s="159">
        <v>15.37</v>
      </c>
      <c r="I322" s="160"/>
      <c r="L322" s="155"/>
      <c r="M322" s="161"/>
      <c r="N322" s="162"/>
      <c r="O322" s="162"/>
      <c r="P322" s="162"/>
      <c r="Q322" s="162"/>
      <c r="R322" s="162"/>
      <c r="S322" s="162"/>
      <c r="T322" s="163"/>
      <c r="AT322" s="157" t="s">
        <v>162</v>
      </c>
      <c r="AU322" s="157" t="s">
        <v>84</v>
      </c>
      <c r="AV322" s="13" t="s">
        <v>79</v>
      </c>
      <c r="AW322" s="13" t="s">
        <v>31</v>
      </c>
      <c r="AX322" s="13" t="s">
        <v>77</v>
      </c>
      <c r="AY322" s="157" t="s">
        <v>151</v>
      </c>
    </row>
    <row r="323" spans="1:65" s="2" customFormat="1" ht="24.2" customHeight="1">
      <c r="A323" s="34"/>
      <c r="B323" s="136"/>
      <c r="C323" s="179" t="s">
        <v>612</v>
      </c>
      <c r="D323" s="179" t="s">
        <v>464</v>
      </c>
      <c r="E323" s="180" t="s">
        <v>613</v>
      </c>
      <c r="F323" s="181" t="s">
        <v>614</v>
      </c>
      <c r="G323" s="182" t="s">
        <v>167</v>
      </c>
      <c r="H323" s="183">
        <v>16.138999999999999</v>
      </c>
      <c r="I323" s="184"/>
      <c r="J323" s="185">
        <f>ROUND(I323*H323,2)</f>
        <v>0</v>
      </c>
      <c r="K323" s="181"/>
      <c r="L323" s="186"/>
      <c r="M323" s="187" t="s">
        <v>3</v>
      </c>
      <c r="N323" s="188" t="s">
        <v>40</v>
      </c>
      <c r="O323" s="55"/>
      <c r="P323" s="146">
        <f>O323*H323</f>
        <v>0</v>
      </c>
      <c r="Q323" s="146">
        <v>1.9000000000000001E-4</v>
      </c>
      <c r="R323" s="146">
        <f>Q323*H323</f>
        <v>3.0664099999999999E-3</v>
      </c>
      <c r="S323" s="146">
        <v>0</v>
      </c>
      <c r="T323" s="14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48" t="s">
        <v>338</v>
      </c>
      <c r="AT323" s="148" t="s">
        <v>464</v>
      </c>
      <c r="AU323" s="148" t="s">
        <v>84</v>
      </c>
      <c r="AY323" s="19" t="s">
        <v>151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9" t="s">
        <v>77</v>
      </c>
      <c r="BK323" s="149">
        <f>ROUND(I323*H323,2)</f>
        <v>0</v>
      </c>
      <c r="BL323" s="19" t="s">
        <v>190</v>
      </c>
      <c r="BM323" s="148" t="s">
        <v>615</v>
      </c>
    </row>
    <row r="324" spans="1:65" s="13" customFormat="1">
      <c r="B324" s="155"/>
      <c r="D324" s="156" t="s">
        <v>162</v>
      </c>
      <c r="F324" s="158" t="s">
        <v>616</v>
      </c>
      <c r="H324" s="159">
        <v>16.138999999999999</v>
      </c>
      <c r="I324" s="160"/>
      <c r="L324" s="155"/>
      <c r="M324" s="161"/>
      <c r="N324" s="162"/>
      <c r="O324" s="162"/>
      <c r="P324" s="162"/>
      <c r="Q324" s="162"/>
      <c r="R324" s="162"/>
      <c r="S324" s="162"/>
      <c r="T324" s="163"/>
      <c r="AT324" s="157" t="s">
        <v>162</v>
      </c>
      <c r="AU324" s="157" t="s">
        <v>84</v>
      </c>
      <c r="AV324" s="13" t="s">
        <v>79</v>
      </c>
      <c r="AW324" s="13" t="s">
        <v>4</v>
      </c>
      <c r="AX324" s="13" t="s">
        <v>77</v>
      </c>
      <c r="AY324" s="157" t="s">
        <v>151</v>
      </c>
    </row>
    <row r="325" spans="1:65" s="12" customFormat="1" ht="20.85" customHeight="1">
      <c r="B325" s="123"/>
      <c r="D325" s="124" t="s">
        <v>68</v>
      </c>
      <c r="E325" s="134" t="s">
        <v>617</v>
      </c>
      <c r="F325" s="134" t="s">
        <v>618</v>
      </c>
      <c r="I325" s="126"/>
      <c r="J325" s="135">
        <f>BK325</f>
        <v>0</v>
      </c>
      <c r="L325" s="123"/>
      <c r="M325" s="128"/>
      <c r="N325" s="129"/>
      <c r="O325" s="129"/>
      <c r="P325" s="130">
        <f>SUM(P326:P332)</f>
        <v>0</v>
      </c>
      <c r="Q325" s="129"/>
      <c r="R325" s="130">
        <f>SUM(R326:R332)</f>
        <v>1.46055375E-2</v>
      </c>
      <c r="S325" s="129"/>
      <c r="T325" s="131">
        <f>SUM(T326:T332)</f>
        <v>0</v>
      </c>
      <c r="AR325" s="124" t="s">
        <v>79</v>
      </c>
      <c r="AT325" s="132" t="s">
        <v>68</v>
      </c>
      <c r="AU325" s="132" t="s">
        <v>79</v>
      </c>
      <c r="AY325" s="124" t="s">
        <v>151</v>
      </c>
      <c r="BK325" s="133">
        <f>SUM(BK326:BK332)</f>
        <v>0</v>
      </c>
    </row>
    <row r="326" spans="1:65" s="2" customFormat="1" ht="55.5" customHeight="1">
      <c r="A326" s="34"/>
      <c r="B326" s="136"/>
      <c r="C326" s="137" t="s">
        <v>619</v>
      </c>
      <c r="D326" s="137" t="s">
        <v>154</v>
      </c>
      <c r="E326" s="138" t="s">
        <v>620</v>
      </c>
      <c r="F326" s="139" t="s">
        <v>621</v>
      </c>
      <c r="G326" s="140" t="s">
        <v>82</v>
      </c>
      <c r="H326" s="141">
        <v>1.125</v>
      </c>
      <c r="I326" s="142"/>
      <c r="J326" s="143">
        <f>ROUND(I326*H326,2)</f>
        <v>0</v>
      </c>
      <c r="K326" s="139"/>
      <c r="L326" s="35"/>
      <c r="M326" s="144" t="s">
        <v>3</v>
      </c>
      <c r="N326" s="145" t="s">
        <v>40</v>
      </c>
      <c r="O326" s="55"/>
      <c r="P326" s="146">
        <f>O326*H326</f>
        <v>0</v>
      </c>
      <c r="Q326" s="146">
        <v>1.28827E-2</v>
      </c>
      <c r="R326" s="146">
        <f>Q326*H326</f>
        <v>1.44930375E-2</v>
      </c>
      <c r="S326" s="146">
        <v>0</v>
      </c>
      <c r="T326" s="147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48" t="s">
        <v>190</v>
      </c>
      <c r="AT326" s="148" t="s">
        <v>154</v>
      </c>
      <c r="AU326" s="148" t="s">
        <v>84</v>
      </c>
      <c r="AY326" s="19" t="s">
        <v>151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9" t="s">
        <v>77</v>
      </c>
      <c r="BK326" s="149">
        <f>ROUND(I326*H326,2)</f>
        <v>0</v>
      </c>
      <c r="BL326" s="19" t="s">
        <v>190</v>
      </c>
      <c r="BM326" s="148" t="s">
        <v>622</v>
      </c>
    </row>
    <row r="327" spans="1:65" s="2" customFormat="1">
      <c r="A327" s="34"/>
      <c r="B327" s="35"/>
      <c r="C327" s="34"/>
      <c r="D327" s="150" t="s">
        <v>160</v>
      </c>
      <c r="E327" s="34"/>
      <c r="F327" s="151" t="s">
        <v>623</v>
      </c>
      <c r="G327" s="34"/>
      <c r="H327" s="34"/>
      <c r="I327" s="152"/>
      <c r="J327" s="34"/>
      <c r="K327" s="34"/>
      <c r="L327" s="35"/>
      <c r="M327" s="153"/>
      <c r="N327" s="154"/>
      <c r="O327" s="55"/>
      <c r="P327" s="55"/>
      <c r="Q327" s="55"/>
      <c r="R327" s="55"/>
      <c r="S327" s="55"/>
      <c r="T327" s="56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9" t="s">
        <v>160</v>
      </c>
      <c r="AU327" s="19" t="s">
        <v>84</v>
      </c>
    </row>
    <row r="328" spans="1:65" s="13" customFormat="1">
      <c r="B328" s="155"/>
      <c r="D328" s="156" t="s">
        <v>162</v>
      </c>
      <c r="E328" s="157" t="s">
        <v>3</v>
      </c>
      <c r="F328" s="158" t="s">
        <v>93</v>
      </c>
      <c r="H328" s="159">
        <v>1.125</v>
      </c>
      <c r="I328" s="160"/>
      <c r="L328" s="155"/>
      <c r="M328" s="161"/>
      <c r="N328" s="162"/>
      <c r="O328" s="162"/>
      <c r="P328" s="162"/>
      <c r="Q328" s="162"/>
      <c r="R328" s="162"/>
      <c r="S328" s="162"/>
      <c r="T328" s="163"/>
      <c r="AT328" s="157" t="s">
        <v>162</v>
      </c>
      <c r="AU328" s="157" t="s">
        <v>84</v>
      </c>
      <c r="AV328" s="13" t="s">
        <v>79</v>
      </c>
      <c r="AW328" s="13" t="s">
        <v>31</v>
      </c>
      <c r="AX328" s="13" t="s">
        <v>69</v>
      </c>
      <c r="AY328" s="157" t="s">
        <v>151</v>
      </c>
    </row>
    <row r="329" spans="1:65" s="14" customFormat="1">
      <c r="B329" s="164"/>
      <c r="D329" s="156" t="s">
        <v>162</v>
      </c>
      <c r="E329" s="165" t="s">
        <v>3</v>
      </c>
      <c r="F329" s="166" t="s">
        <v>164</v>
      </c>
      <c r="H329" s="167">
        <v>1.125</v>
      </c>
      <c r="I329" s="168"/>
      <c r="L329" s="164"/>
      <c r="M329" s="169"/>
      <c r="N329" s="170"/>
      <c r="O329" s="170"/>
      <c r="P329" s="170"/>
      <c r="Q329" s="170"/>
      <c r="R329" s="170"/>
      <c r="S329" s="170"/>
      <c r="T329" s="171"/>
      <c r="AT329" s="165" t="s">
        <v>162</v>
      </c>
      <c r="AU329" s="165" t="s">
        <v>84</v>
      </c>
      <c r="AV329" s="14" t="s">
        <v>158</v>
      </c>
      <c r="AW329" s="14" t="s">
        <v>31</v>
      </c>
      <c r="AX329" s="14" t="s">
        <v>77</v>
      </c>
      <c r="AY329" s="165" t="s">
        <v>151</v>
      </c>
    </row>
    <row r="330" spans="1:65" s="2" customFormat="1" ht="44.25" customHeight="1">
      <c r="A330" s="34"/>
      <c r="B330" s="136"/>
      <c r="C330" s="137" t="s">
        <v>624</v>
      </c>
      <c r="D330" s="137" t="s">
        <v>154</v>
      </c>
      <c r="E330" s="138" t="s">
        <v>625</v>
      </c>
      <c r="F330" s="139" t="s">
        <v>626</v>
      </c>
      <c r="G330" s="140" t="s">
        <v>82</v>
      </c>
      <c r="H330" s="141">
        <v>1.125</v>
      </c>
      <c r="I330" s="142"/>
      <c r="J330" s="143">
        <f>ROUND(I330*H330,2)</f>
        <v>0</v>
      </c>
      <c r="K330" s="139"/>
      <c r="L330" s="35"/>
      <c r="M330" s="144" t="s">
        <v>3</v>
      </c>
      <c r="N330" s="145" t="s">
        <v>40</v>
      </c>
      <c r="O330" s="55"/>
      <c r="P330" s="146">
        <f>O330*H330</f>
        <v>0</v>
      </c>
      <c r="Q330" s="146">
        <v>1E-4</v>
      </c>
      <c r="R330" s="146">
        <f>Q330*H330</f>
        <v>1.1250000000000001E-4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190</v>
      </c>
      <c r="AT330" s="148" t="s">
        <v>154</v>
      </c>
      <c r="AU330" s="148" t="s">
        <v>84</v>
      </c>
      <c r="AY330" s="19" t="s">
        <v>151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190</v>
      </c>
      <c r="BM330" s="148" t="s">
        <v>627</v>
      </c>
    </row>
    <row r="331" spans="1:65" s="2" customFormat="1">
      <c r="A331" s="34"/>
      <c r="B331" s="35"/>
      <c r="C331" s="34"/>
      <c r="D331" s="150" t="s">
        <v>160</v>
      </c>
      <c r="E331" s="34"/>
      <c r="F331" s="151" t="s">
        <v>628</v>
      </c>
      <c r="G331" s="34"/>
      <c r="H331" s="34"/>
      <c r="I331" s="152"/>
      <c r="J331" s="34"/>
      <c r="K331" s="34"/>
      <c r="L331" s="35"/>
      <c r="M331" s="153"/>
      <c r="N331" s="154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160</v>
      </c>
      <c r="AU331" s="19" t="s">
        <v>84</v>
      </c>
    </row>
    <row r="332" spans="1:65" s="13" customFormat="1">
      <c r="B332" s="155"/>
      <c r="D332" s="156" t="s">
        <v>162</v>
      </c>
      <c r="E332" s="157" t="s">
        <v>3</v>
      </c>
      <c r="F332" s="158" t="s">
        <v>93</v>
      </c>
      <c r="H332" s="159">
        <v>1.125</v>
      </c>
      <c r="I332" s="160"/>
      <c r="L332" s="155"/>
      <c r="M332" s="161"/>
      <c r="N332" s="162"/>
      <c r="O332" s="162"/>
      <c r="P332" s="162"/>
      <c r="Q332" s="162"/>
      <c r="R332" s="162"/>
      <c r="S332" s="162"/>
      <c r="T332" s="163"/>
      <c r="AT332" s="157" t="s">
        <v>162</v>
      </c>
      <c r="AU332" s="157" t="s">
        <v>84</v>
      </c>
      <c r="AV332" s="13" t="s">
        <v>79</v>
      </c>
      <c r="AW332" s="13" t="s">
        <v>31</v>
      </c>
      <c r="AX332" s="13" t="s">
        <v>77</v>
      </c>
      <c r="AY332" s="157" t="s">
        <v>151</v>
      </c>
    </row>
    <row r="333" spans="1:65" s="12" customFormat="1" ht="22.9" customHeight="1">
      <c r="B333" s="123"/>
      <c r="D333" s="124" t="s">
        <v>68</v>
      </c>
      <c r="E333" s="134" t="s">
        <v>629</v>
      </c>
      <c r="F333" s="134" t="s">
        <v>630</v>
      </c>
      <c r="I333" s="126"/>
      <c r="J333" s="135">
        <f>BK333</f>
        <v>0</v>
      </c>
      <c r="L333" s="123"/>
      <c r="M333" s="128"/>
      <c r="N333" s="129"/>
      <c r="O333" s="129"/>
      <c r="P333" s="130">
        <f>SUM(P334:P344)</f>
        <v>0</v>
      </c>
      <c r="Q333" s="129"/>
      <c r="R333" s="130">
        <f>SUM(R334:R344)</f>
        <v>3.0700000000000002E-2</v>
      </c>
      <c r="S333" s="129"/>
      <c r="T333" s="131">
        <f>SUM(T334:T344)</f>
        <v>0</v>
      </c>
      <c r="AR333" s="124" t="s">
        <v>79</v>
      </c>
      <c r="AT333" s="132" t="s">
        <v>68</v>
      </c>
      <c r="AU333" s="132" t="s">
        <v>77</v>
      </c>
      <c r="AY333" s="124" t="s">
        <v>151</v>
      </c>
      <c r="BK333" s="133">
        <f>SUM(BK334:BK344)</f>
        <v>0</v>
      </c>
    </row>
    <row r="334" spans="1:65" s="2" customFormat="1" ht="49.15" customHeight="1">
      <c r="A334" s="34"/>
      <c r="B334" s="136"/>
      <c r="C334" s="137" t="s">
        <v>631</v>
      </c>
      <c r="D334" s="137" t="s">
        <v>154</v>
      </c>
      <c r="E334" s="138" t="s">
        <v>632</v>
      </c>
      <c r="F334" s="139" t="s">
        <v>633</v>
      </c>
      <c r="G334" s="140" t="s">
        <v>295</v>
      </c>
      <c r="H334" s="141">
        <v>3.1E-2</v>
      </c>
      <c r="I334" s="142"/>
      <c r="J334" s="143">
        <f>ROUND(I334*H334,2)</f>
        <v>0</v>
      </c>
      <c r="K334" s="139"/>
      <c r="L334" s="35"/>
      <c r="M334" s="144" t="s">
        <v>3</v>
      </c>
      <c r="N334" s="145" t="s">
        <v>40</v>
      </c>
      <c r="O334" s="55"/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48" t="s">
        <v>190</v>
      </c>
      <c r="AT334" s="148" t="s">
        <v>154</v>
      </c>
      <c r="AU334" s="148" t="s">
        <v>79</v>
      </c>
      <c r="AY334" s="19" t="s">
        <v>151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9" t="s">
        <v>77</v>
      </c>
      <c r="BK334" s="149">
        <f>ROUND(I334*H334,2)</f>
        <v>0</v>
      </c>
      <c r="BL334" s="19" t="s">
        <v>190</v>
      </c>
      <c r="BM334" s="148" t="s">
        <v>634</v>
      </c>
    </row>
    <row r="335" spans="1:65" s="2" customFormat="1">
      <c r="A335" s="34"/>
      <c r="B335" s="35"/>
      <c r="C335" s="34"/>
      <c r="D335" s="150" t="s">
        <v>160</v>
      </c>
      <c r="E335" s="34"/>
      <c r="F335" s="151" t="s">
        <v>635</v>
      </c>
      <c r="G335" s="34"/>
      <c r="H335" s="34"/>
      <c r="I335" s="152"/>
      <c r="J335" s="34"/>
      <c r="K335" s="34"/>
      <c r="L335" s="35"/>
      <c r="M335" s="153"/>
      <c r="N335" s="154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160</v>
      </c>
      <c r="AU335" s="19" t="s">
        <v>79</v>
      </c>
    </row>
    <row r="336" spans="1:65" s="2" customFormat="1" ht="37.9" customHeight="1">
      <c r="A336" s="34"/>
      <c r="B336" s="136"/>
      <c r="C336" s="137" t="s">
        <v>636</v>
      </c>
      <c r="D336" s="137" t="s">
        <v>154</v>
      </c>
      <c r="E336" s="138" t="s">
        <v>637</v>
      </c>
      <c r="F336" s="139" t="s">
        <v>638</v>
      </c>
      <c r="G336" s="140" t="s">
        <v>189</v>
      </c>
      <c r="H336" s="141">
        <v>2</v>
      </c>
      <c r="I336" s="142"/>
      <c r="J336" s="143">
        <f>ROUND(I336*H336,2)</f>
        <v>0</v>
      </c>
      <c r="K336" s="139"/>
      <c r="L336" s="35"/>
      <c r="M336" s="144" t="s">
        <v>3</v>
      </c>
      <c r="N336" s="145" t="s">
        <v>40</v>
      </c>
      <c r="O336" s="55"/>
      <c r="P336" s="146">
        <f>O336*H336</f>
        <v>0</v>
      </c>
      <c r="Q336" s="146">
        <v>0</v>
      </c>
      <c r="R336" s="146">
        <f>Q336*H336</f>
        <v>0</v>
      </c>
      <c r="S336" s="146">
        <v>0</v>
      </c>
      <c r="T336" s="147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48" t="s">
        <v>190</v>
      </c>
      <c r="AT336" s="148" t="s">
        <v>154</v>
      </c>
      <c r="AU336" s="148" t="s">
        <v>79</v>
      </c>
      <c r="AY336" s="19" t="s">
        <v>151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9" t="s">
        <v>77</v>
      </c>
      <c r="BK336" s="149">
        <f>ROUND(I336*H336,2)</f>
        <v>0</v>
      </c>
      <c r="BL336" s="19" t="s">
        <v>190</v>
      </c>
      <c r="BM336" s="148" t="s">
        <v>639</v>
      </c>
    </row>
    <row r="337" spans="1:65" s="2" customFormat="1">
      <c r="A337" s="34"/>
      <c r="B337" s="35"/>
      <c r="C337" s="34"/>
      <c r="D337" s="150" t="s">
        <v>160</v>
      </c>
      <c r="E337" s="34"/>
      <c r="F337" s="151" t="s">
        <v>640</v>
      </c>
      <c r="G337" s="34"/>
      <c r="H337" s="34"/>
      <c r="I337" s="152"/>
      <c r="J337" s="34"/>
      <c r="K337" s="34"/>
      <c r="L337" s="35"/>
      <c r="M337" s="153"/>
      <c r="N337" s="154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160</v>
      </c>
      <c r="AU337" s="19" t="s">
        <v>79</v>
      </c>
    </row>
    <row r="338" spans="1:65" s="2" customFormat="1" ht="24.2" customHeight="1">
      <c r="A338" s="34"/>
      <c r="B338" s="136"/>
      <c r="C338" s="179" t="s">
        <v>641</v>
      </c>
      <c r="D338" s="179" t="s">
        <v>464</v>
      </c>
      <c r="E338" s="180" t="s">
        <v>642</v>
      </c>
      <c r="F338" s="181" t="s">
        <v>643</v>
      </c>
      <c r="G338" s="182" t="s">
        <v>189</v>
      </c>
      <c r="H338" s="183">
        <v>2</v>
      </c>
      <c r="I338" s="184"/>
      <c r="J338" s="185">
        <f>ROUND(I338*H338,2)</f>
        <v>0</v>
      </c>
      <c r="K338" s="181"/>
      <c r="L338" s="186"/>
      <c r="M338" s="187" t="s">
        <v>3</v>
      </c>
      <c r="N338" s="188" t="s">
        <v>40</v>
      </c>
      <c r="O338" s="55"/>
      <c r="P338" s="146">
        <f>O338*H338</f>
        <v>0</v>
      </c>
      <c r="Q338" s="146">
        <v>1.2999999999999999E-2</v>
      </c>
      <c r="R338" s="146">
        <f>Q338*H338</f>
        <v>2.5999999999999999E-2</v>
      </c>
      <c r="S338" s="146">
        <v>0</v>
      </c>
      <c r="T338" s="147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48" t="s">
        <v>338</v>
      </c>
      <c r="AT338" s="148" t="s">
        <v>464</v>
      </c>
      <c r="AU338" s="148" t="s">
        <v>79</v>
      </c>
      <c r="AY338" s="19" t="s">
        <v>151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9" t="s">
        <v>77</v>
      </c>
      <c r="BK338" s="149">
        <f>ROUND(I338*H338,2)</f>
        <v>0</v>
      </c>
      <c r="BL338" s="19" t="s">
        <v>190</v>
      </c>
      <c r="BM338" s="148" t="s">
        <v>644</v>
      </c>
    </row>
    <row r="339" spans="1:65" s="2" customFormat="1" ht="24.2" customHeight="1">
      <c r="A339" s="34"/>
      <c r="B339" s="136"/>
      <c r="C339" s="137" t="s">
        <v>645</v>
      </c>
      <c r="D339" s="137" t="s">
        <v>154</v>
      </c>
      <c r="E339" s="138" t="s">
        <v>646</v>
      </c>
      <c r="F339" s="139" t="s">
        <v>647</v>
      </c>
      <c r="G339" s="140" t="s">
        <v>189</v>
      </c>
      <c r="H339" s="141">
        <v>2</v>
      </c>
      <c r="I339" s="142"/>
      <c r="J339" s="143">
        <f>ROUND(I339*H339,2)</f>
        <v>0</v>
      </c>
      <c r="K339" s="139"/>
      <c r="L339" s="35"/>
      <c r="M339" s="144" t="s">
        <v>3</v>
      </c>
      <c r="N339" s="145" t="s">
        <v>40</v>
      </c>
      <c r="O339" s="55"/>
      <c r="P339" s="146">
        <f>O339*H339</f>
        <v>0</v>
      </c>
      <c r="Q339" s="146">
        <v>0</v>
      </c>
      <c r="R339" s="146">
        <f>Q339*H339</f>
        <v>0</v>
      </c>
      <c r="S339" s="146">
        <v>0</v>
      </c>
      <c r="T339" s="14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48" t="s">
        <v>190</v>
      </c>
      <c r="AT339" s="148" t="s">
        <v>154</v>
      </c>
      <c r="AU339" s="148" t="s">
        <v>79</v>
      </c>
      <c r="AY339" s="19" t="s">
        <v>151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9" t="s">
        <v>77</v>
      </c>
      <c r="BK339" s="149">
        <f>ROUND(I339*H339,2)</f>
        <v>0</v>
      </c>
      <c r="BL339" s="19" t="s">
        <v>190</v>
      </c>
      <c r="BM339" s="148" t="s">
        <v>648</v>
      </c>
    </row>
    <row r="340" spans="1:65" s="2" customFormat="1">
      <c r="A340" s="34"/>
      <c r="B340" s="35"/>
      <c r="C340" s="34"/>
      <c r="D340" s="150" t="s">
        <v>160</v>
      </c>
      <c r="E340" s="34"/>
      <c r="F340" s="151" t="s">
        <v>649</v>
      </c>
      <c r="G340" s="34"/>
      <c r="H340" s="34"/>
      <c r="I340" s="152"/>
      <c r="J340" s="34"/>
      <c r="K340" s="34"/>
      <c r="L340" s="35"/>
      <c r="M340" s="153"/>
      <c r="N340" s="154"/>
      <c r="O340" s="55"/>
      <c r="P340" s="55"/>
      <c r="Q340" s="55"/>
      <c r="R340" s="55"/>
      <c r="S340" s="55"/>
      <c r="T340" s="56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160</v>
      </c>
      <c r="AU340" s="19" t="s">
        <v>79</v>
      </c>
    </row>
    <row r="341" spans="1:65" s="2" customFormat="1" ht="16.5" customHeight="1">
      <c r="A341" s="34"/>
      <c r="B341" s="136"/>
      <c r="C341" s="179" t="s">
        <v>650</v>
      </c>
      <c r="D341" s="179" t="s">
        <v>464</v>
      </c>
      <c r="E341" s="180" t="s">
        <v>651</v>
      </c>
      <c r="F341" s="181" t="s">
        <v>652</v>
      </c>
      <c r="G341" s="182" t="s">
        <v>189</v>
      </c>
      <c r="H341" s="183">
        <v>2</v>
      </c>
      <c r="I341" s="184"/>
      <c r="J341" s="185">
        <f>ROUND(I341*H341,2)</f>
        <v>0</v>
      </c>
      <c r="K341" s="181"/>
      <c r="L341" s="186"/>
      <c r="M341" s="187" t="s">
        <v>3</v>
      </c>
      <c r="N341" s="188" t="s">
        <v>40</v>
      </c>
      <c r="O341" s="55"/>
      <c r="P341" s="146">
        <f>O341*H341</f>
        <v>0</v>
      </c>
      <c r="Q341" s="146">
        <v>1.4999999999999999E-4</v>
      </c>
      <c r="R341" s="146">
        <f>Q341*H341</f>
        <v>2.9999999999999997E-4</v>
      </c>
      <c r="S341" s="146">
        <v>0</v>
      </c>
      <c r="T341" s="14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48" t="s">
        <v>338</v>
      </c>
      <c r="AT341" s="148" t="s">
        <v>464</v>
      </c>
      <c r="AU341" s="148" t="s">
        <v>79</v>
      </c>
      <c r="AY341" s="19" t="s">
        <v>151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9" t="s">
        <v>77</v>
      </c>
      <c r="BK341" s="149">
        <f>ROUND(I341*H341,2)</f>
        <v>0</v>
      </c>
      <c r="BL341" s="19" t="s">
        <v>190</v>
      </c>
      <c r="BM341" s="148" t="s">
        <v>653</v>
      </c>
    </row>
    <row r="342" spans="1:65" s="2" customFormat="1" ht="24.2" customHeight="1">
      <c r="A342" s="34"/>
      <c r="B342" s="136"/>
      <c r="C342" s="137" t="s">
        <v>654</v>
      </c>
      <c r="D342" s="137" t="s">
        <v>154</v>
      </c>
      <c r="E342" s="138" t="s">
        <v>655</v>
      </c>
      <c r="F342" s="139" t="s">
        <v>656</v>
      </c>
      <c r="G342" s="140" t="s">
        <v>189</v>
      </c>
      <c r="H342" s="141">
        <v>2</v>
      </c>
      <c r="I342" s="142"/>
      <c r="J342" s="143">
        <f>ROUND(I342*H342,2)</f>
        <v>0</v>
      </c>
      <c r="K342" s="139"/>
      <c r="L342" s="35"/>
      <c r="M342" s="144" t="s">
        <v>3</v>
      </c>
      <c r="N342" s="145" t="s">
        <v>40</v>
      </c>
      <c r="O342" s="55"/>
      <c r="P342" s="146">
        <f>O342*H342</f>
        <v>0</v>
      </c>
      <c r="Q342" s="146">
        <v>0</v>
      </c>
      <c r="R342" s="146">
        <f>Q342*H342</f>
        <v>0</v>
      </c>
      <c r="S342" s="146">
        <v>0</v>
      </c>
      <c r="T342" s="14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48" t="s">
        <v>190</v>
      </c>
      <c r="AT342" s="148" t="s">
        <v>154</v>
      </c>
      <c r="AU342" s="148" t="s">
        <v>79</v>
      </c>
      <c r="AY342" s="19" t="s">
        <v>151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9" t="s">
        <v>77</v>
      </c>
      <c r="BK342" s="149">
        <f>ROUND(I342*H342,2)</f>
        <v>0</v>
      </c>
      <c r="BL342" s="19" t="s">
        <v>190</v>
      </c>
      <c r="BM342" s="148" t="s">
        <v>657</v>
      </c>
    </row>
    <row r="343" spans="1:65" s="2" customFormat="1">
      <c r="A343" s="34"/>
      <c r="B343" s="35"/>
      <c r="C343" s="34"/>
      <c r="D343" s="150" t="s">
        <v>160</v>
      </c>
      <c r="E343" s="34"/>
      <c r="F343" s="151" t="s">
        <v>658</v>
      </c>
      <c r="G343" s="34"/>
      <c r="H343" s="34"/>
      <c r="I343" s="152"/>
      <c r="J343" s="34"/>
      <c r="K343" s="34"/>
      <c r="L343" s="35"/>
      <c r="M343" s="153"/>
      <c r="N343" s="154"/>
      <c r="O343" s="55"/>
      <c r="P343" s="55"/>
      <c r="Q343" s="55"/>
      <c r="R343" s="55"/>
      <c r="S343" s="55"/>
      <c r="T343" s="56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9" t="s">
        <v>160</v>
      </c>
      <c r="AU343" s="19" t="s">
        <v>79</v>
      </c>
    </row>
    <row r="344" spans="1:65" s="2" customFormat="1" ht="16.5" customHeight="1">
      <c r="A344" s="34"/>
      <c r="B344" s="136"/>
      <c r="C344" s="179" t="s">
        <v>344</v>
      </c>
      <c r="D344" s="179" t="s">
        <v>464</v>
      </c>
      <c r="E344" s="180" t="s">
        <v>659</v>
      </c>
      <c r="F344" s="181" t="s">
        <v>660</v>
      </c>
      <c r="G344" s="182" t="s">
        <v>189</v>
      </c>
      <c r="H344" s="183">
        <v>2</v>
      </c>
      <c r="I344" s="184"/>
      <c r="J344" s="185">
        <f>ROUND(I344*H344,2)</f>
        <v>0</v>
      </c>
      <c r="K344" s="181"/>
      <c r="L344" s="186"/>
      <c r="M344" s="187" t="s">
        <v>3</v>
      </c>
      <c r="N344" s="188" t="s">
        <v>40</v>
      </c>
      <c r="O344" s="55"/>
      <c r="P344" s="146">
        <f>O344*H344</f>
        <v>0</v>
      </c>
      <c r="Q344" s="146">
        <v>2.2000000000000001E-3</v>
      </c>
      <c r="R344" s="146">
        <f>Q344*H344</f>
        <v>4.4000000000000003E-3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338</v>
      </c>
      <c r="AT344" s="148" t="s">
        <v>464</v>
      </c>
      <c r="AU344" s="148" t="s">
        <v>79</v>
      </c>
      <c r="AY344" s="19" t="s">
        <v>151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190</v>
      </c>
      <c r="BM344" s="148" t="s">
        <v>661</v>
      </c>
    </row>
    <row r="345" spans="1:65" s="12" customFormat="1" ht="22.9" customHeight="1">
      <c r="B345" s="123"/>
      <c r="D345" s="124" t="s">
        <v>68</v>
      </c>
      <c r="E345" s="134" t="s">
        <v>662</v>
      </c>
      <c r="F345" s="134" t="s">
        <v>663</v>
      </c>
      <c r="I345" s="126"/>
      <c r="J345" s="135">
        <f>BK345</f>
        <v>0</v>
      </c>
      <c r="L345" s="123"/>
      <c r="M345" s="128"/>
      <c r="N345" s="129"/>
      <c r="O345" s="129"/>
      <c r="P345" s="130">
        <f>P346+SUM(P347:P366)</f>
        <v>0</v>
      </c>
      <c r="Q345" s="129"/>
      <c r="R345" s="130">
        <f>R346+SUM(R347:R366)</f>
        <v>0.23855064999999998</v>
      </c>
      <c r="S345" s="129"/>
      <c r="T345" s="131">
        <f>T346+SUM(T347:T366)</f>
        <v>0</v>
      </c>
      <c r="AR345" s="124" t="s">
        <v>79</v>
      </c>
      <c r="AT345" s="132" t="s">
        <v>68</v>
      </c>
      <c r="AU345" s="132" t="s">
        <v>77</v>
      </c>
      <c r="AY345" s="124" t="s">
        <v>151</v>
      </c>
      <c r="BK345" s="133">
        <f>BK346+SUM(BK347:BK366)</f>
        <v>0</v>
      </c>
    </row>
    <row r="346" spans="1:65" s="2" customFormat="1" ht="24.2" customHeight="1">
      <c r="A346" s="34"/>
      <c r="B346" s="136"/>
      <c r="C346" s="137" t="s">
        <v>664</v>
      </c>
      <c r="D346" s="137" t="s">
        <v>154</v>
      </c>
      <c r="E346" s="138" t="s">
        <v>665</v>
      </c>
      <c r="F346" s="139" t="s">
        <v>666</v>
      </c>
      <c r="G346" s="140" t="s">
        <v>82</v>
      </c>
      <c r="H346" s="141">
        <v>5.71</v>
      </c>
      <c r="I346" s="142"/>
      <c r="J346" s="143">
        <f>ROUND(I346*H346,2)</f>
        <v>0</v>
      </c>
      <c r="K346" s="139"/>
      <c r="L346" s="35"/>
      <c r="M346" s="144" t="s">
        <v>3</v>
      </c>
      <c r="N346" s="145" t="s">
        <v>40</v>
      </c>
      <c r="O346" s="55"/>
      <c r="P346" s="146">
        <f>O346*H346</f>
        <v>0</v>
      </c>
      <c r="Q346" s="146">
        <v>0</v>
      </c>
      <c r="R346" s="146">
        <f>Q346*H346</f>
        <v>0</v>
      </c>
      <c r="S346" s="146">
        <v>0</v>
      </c>
      <c r="T346" s="147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48" t="s">
        <v>190</v>
      </c>
      <c r="AT346" s="148" t="s">
        <v>154</v>
      </c>
      <c r="AU346" s="148" t="s">
        <v>79</v>
      </c>
      <c r="AY346" s="19" t="s">
        <v>151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9" t="s">
        <v>77</v>
      </c>
      <c r="BK346" s="149">
        <f>ROUND(I346*H346,2)</f>
        <v>0</v>
      </c>
      <c r="BL346" s="19" t="s">
        <v>190</v>
      </c>
      <c r="BM346" s="148" t="s">
        <v>667</v>
      </c>
    </row>
    <row r="347" spans="1:65" s="2" customFormat="1">
      <c r="A347" s="34"/>
      <c r="B347" s="35"/>
      <c r="C347" s="34"/>
      <c r="D347" s="150" t="s">
        <v>160</v>
      </c>
      <c r="E347" s="34"/>
      <c r="F347" s="151" t="s">
        <v>668</v>
      </c>
      <c r="G347" s="34"/>
      <c r="H347" s="34"/>
      <c r="I347" s="152"/>
      <c r="J347" s="34"/>
      <c r="K347" s="34"/>
      <c r="L347" s="35"/>
      <c r="M347" s="153"/>
      <c r="N347" s="154"/>
      <c r="O347" s="55"/>
      <c r="P347" s="55"/>
      <c r="Q347" s="55"/>
      <c r="R347" s="55"/>
      <c r="S347" s="55"/>
      <c r="T347" s="56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160</v>
      </c>
      <c r="AU347" s="19" t="s">
        <v>79</v>
      </c>
    </row>
    <row r="348" spans="1:65" s="13" customFormat="1">
      <c r="B348" s="155"/>
      <c r="D348" s="156" t="s">
        <v>162</v>
      </c>
      <c r="E348" s="157" t="s">
        <v>3</v>
      </c>
      <c r="F348" s="158" t="s">
        <v>85</v>
      </c>
      <c r="H348" s="159">
        <v>5.71</v>
      </c>
      <c r="I348" s="160"/>
      <c r="L348" s="155"/>
      <c r="M348" s="161"/>
      <c r="N348" s="162"/>
      <c r="O348" s="162"/>
      <c r="P348" s="162"/>
      <c r="Q348" s="162"/>
      <c r="R348" s="162"/>
      <c r="S348" s="162"/>
      <c r="T348" s="163"/>
      <c r="AT348" s="157" t="s">
        <v>162</v>
      </c>
      <c r="AU348" s="157" t="s">
        <v>79</v>
      </c>
      <c r="AV348" s="13" t="s">
        <v>79</v>
      </c>
      <c r="AW348" s="13" t="s">
        <v>31</v>
      </c>
      <c r="AX348" s="13" t="s">
        <v>77</v>
      </c>
      <c r="AY348" s="157" t="s">
        <v>151</v>
      </c>
    </row>
    <row r="349" spans="1:65" s="2" customFormat="1" ht="37.9" customHeight="1">
      <c r="A349" s="34"/>
      <c r="B349" s="136"/>
      <c r="C349" s="137" t="s">
        <v>669</v>
      </c>
      <c r="D349" s="137" t="s">
        <v>154</v>
      </c>
      <c r="E349" s="138" t="s">
        <v>670</v>
      </c>
      <c r="F349" s="139" t="s">
        <v>671</v>
      </c>
      <c r="G349" s="140" t="s">
        <v>82</v>
      </c>
      <c r="H349" s="141">
        <v>5.71</v>
      </c>
      <c r="I349" s="142"/>
      <c r="J349" s="143">
        <f>ROUND(I349*H349,2)</f>
        <v>0</v>
      </c>
      <c r="K349" s="139"/>
      <c r="L349" s="35"/>
      <c r="M349" s="144" t="s">
        <v>3</v>
      </c>
      <c r="N349" s="145" t="s">
        <v>40</v>
      </c>
      <c r="O349" s="55"/>
      <c r="P349" s="146">
        <f>O349*H349</f>
        <v>0</v>
      </c>
      <c r="Q349" s="146">
        <v>9.0880000000000006E-3</v>
      </c>
      <c r="R349" s="146">
        <f>Q349*H349</f>
        <v>5.1892480000000005E-2</v>
      </c>
      <c r="S349" s="146">
        <v>0</v>
      </c>
      <c r="T349" s="14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48" t="s">
        <v>190</v>
      </c>
      <c r="AT349" s="148" t="s">
        <v>154</v>
      </c>
      <c r="AU349" s="148" t="s">
        <v>79</v>
      </c>
      <c r="AY349" s="19" t="s">
        <v>151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9" t="s">
        <v>77</v>
      </c>
      <c r="BK349" s="149">
        <f>ROUND(I349*H349,2)</f>
        <v>0</v>
      </c>
      <c r="BL349" s="19" t="s">
        <v>190</v>
      </c>
      <c r="BM349" s="148" t="s">
        <v>672</v>
      </c>
    </row>
    <row r="350" spans="1:65" s="2" customFormat="1">
      <c r="A350" s="34"/>
      <c r="B350" s="35"/>
      <c r="C350" s="34"/>
      <c r="D350" s="150" t="s">
        <v>160</v>
      </c>
      <c r="E350" s="34"/>
      <c r="F350" s="151" t="s">
        <v>673</v>
      </c>
      <c r="G350" s="34"/>
      <c r="H350" s="34"/>
      <c r="I350" s="152"/>
      <c r="J350" s="34"/>
      <c r="K350" s="34"/>
      <c r="L350" s="35"/>
      <c r="M350" s="153"/>
      <c r="N350" s="154"/>
      <c r="O350" s="55"/>
      <c r="P350" s="55"/>
      <c r="Q350" s="55"/>
      <c r="R350" s="55"/>
      <c r="S350" s="55"/>
      <c r="T350" s="56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160</v>
      </c>
      <c r="AU350" s="19" t="s">
        <v>79</v>
      </c>
    </row>
    <row r="351" spans="1:65" s="2" customFormat="1" ht="24.2" customHeight="1">
      <c r="A351" s="34"/>
      <c r="B351" s="136"/>
      <c r="C351" s="179" t="s">
        <v>674</v>
      </c>
      <c r="D351" s="179" t="s">
        <v>464</v>
      </c>
      <c r="E351" s="180" t="s">
        <v>675</v>
      </c>
      <c r="F351" s="181" t="s">
        <v>676</v>
      </c>
      <c r="G351" s="182" t="s">
        <v>82</v>
      </c>
      <c r="H351" s="183">
        <v>6.2809999999999997</v>
      </c>
      <c r="I351" s="184"/>
      <c r="J351" s="185">
        <f>ROUND(I351*H351,2)</f>
        <v>0</v>
      </c>
      <c r="K351" s="181"/>
      <c r="L351" s="186"/>
      <c r="M351" s="187" t="s">
        <v>3</v>
      </c>
      <c r="N351" s="188" t="s">
        <v>40</v>
      </c>
      <c r="O351" s="55"/>
      <c r="P351" s="146">
        <f>O351*H351</f>
        <v>0</v>
      </c>
      <c r="Q351" s="146">
        <v>2.1999999999999999E-2</v>
      </c>
      <c r="R351" s="146">
        <f>Q351*H351</f>
        <v>0.13818199999999997</v>
      </c>
      <c r="S351" s="146">
        <v>0</v>
      </c>
      <c r="T351" s="147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48" t="s">
        <v>338</v>
      </c>
      <c r="AT351" s="148" t="s">
        <v>464</v>
      </c>
      <c r="AU351" s="148" t="s">
        <v>79</v>
      </c>
      <c r="AY351" s="19" t="s">
        <v>151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9" t="s">
        <v>77</v>
      </c>
      <c r="BK351" s="149">
        <f>ROUND(I351*H351,2)</f>
        <v>0</v>
      </c>
      <c r="BL351" s="19" t="s">
        <v>190</v>
      </c>
      <c r="BM351" s="148" t="s">
        <v>677</v>
      </c>
    </row>
    <row r="352" spans="1:65" s="13" customFormat="1">
      <c r="B352" s="155"/>
      <c r="D352" s="156" t="s">
        <v>162</v>
      </c>
      <c r="F352" s="158" t="s">
        <v>678</v>
      </c>
      <c r="H352" s="159">
        <v>6.2809999999999997</v>
      </c>
      <c r="I352" s="160"/>
      <c r="L352" s="155"/>
      <c r="M352" s="161"/>
      <c r="N352" s="162"/>
      <c r="O352" s="162"/>
      <c r="P352" s="162"/>
      <c r="Q352" s="162"/>
      <c r="R352" s="162"/>
      <c r="S352" s="162"/>
      <c r="T352" s="163"/>
      <c r="AT352" s="157" t="s">
        <v>162</v>
      </c>
      <c r="AU352" s="157" t="s">
        <v>79</v>
      </c>
      <c r="AV352" s="13" t="s">
        <v>79</v>
      </c>
      <c r="AW352" s="13" t="s">
        <v>4</v>
      </c>
      <c r="AX352" s="13" t="s">
        <v>77</v>
      </c>
      <c r="AY352" s="157" t="s">
        <v>151</v>
      </c>
    </row>
    <row r="353" spans="1:65" s="2" customFormat="1" ht="37.9" customHeight="1">
      <c r="A353" s="34"/>
      <c r="B353" s="136"/>
      <c r="C353" s="137" t="s">
        <v>679</v>
      </c>
      <c r="D353" s="137" t="s">
        <v>154</v>
      </c>
      <c r="E353" s="138" t="s">
        <v>680</v>
      </c>
      <c r="F353" s="139" t="s">
        <v>681</v>
      </c>
      <c r="G353" s="140" t="s">
        <v>82</v>
      </c>
      <c r="H353" s="141">
        <v>5.71</v>
      </c>
      <c r="I353" s="142"/>
      <c r="J353" s="143">
        <f>ROUND(I353*H353,2)</f>
        <v>0</v>
      </c>
      <c r="K353" s="139"/>
      <c r="L353" s="35"/>
      <c r="M353" s="144" t="s">
        <v>3</v>
      </c>
      <c r="N353" s="145" t="s">
        <v>40</v>
      </c>
      <c r="O353" s="55"/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48" t="s">
        <v>190</v>
      </c>
      <c r="AT353" s="148" t="s">
        <v>154</v>
      </c>
      <c r="AU353" s="148" t="s">
        <v>79</v>
      </c>
      <c r="AY353" s="19" t="s">
        <v>151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9" t="s">
        <v>77</v>
      </c>
      <c r="BK353" s="149">
        <f>ROUND(I353*H353,2)</f>
        <v>0</v>
      </c>
      <c r="BL353" s="19" t="s">
        <v>190</v>
      </c>
      <c r="BM353" s="148" t="s">
        <v>682</v>
      </c>
    </row>
    <row r="354" spans="1:65" s="2" customFormat="1">
      <c r="A354" s="34"/>
      <c r="B354" s="35"/>
      <c r="C354" s="34"/>
      <c r="D354" s="150" t="s">
        <v>160</v>
      </c>
      <c r="E354" s="34"/>
      <c r="F354" s="151" t="s">
        <v>683</v>
      </c>
      <c r="G354" s="34"/>
      <c r="H354" s="34"/>
      <c r="I354" s="152"/>
      <c r="J354" s="34"/>
      <c r="K354" s="34"/>
      <c r="L354" s="35"/>
      <c r="M354" s="153"/>
      <c r="N354" s="154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160</v>
      </c>
      <c r="AU354" s="19" t="s">
        <v>79</v>
      </c>
    </row>
    <row r="355" spans="1:65" s="13" customFormat="1">
      <c r="B355" s="155"/>
      <c r="D355" s="156" t="s">
        <v>162</v>
      </c>
      <c r="E355" s="157" t="s">
        <v>3</v>
      </c>
      <c r="F355" s="158" t="s">
        <v>85</v>
      </c>
      <c r="H355" s="159">
        <v>5.71</v>
      </c>
      <c r="I355" s="160"/>
      <c r="L355" s="155"/>
      <c r="M355" s="161"/>
      <c r="N355" s="162"/>
      <c r="O355" s="162"/>
      <c r="P355" s="162"/>
      <c r="Q355" s="162"/>
      <c r="R355" s="162"/>
      <c r="S355" s="162"/>
      <c r="T355" s="163"/>
      <c r="AT355" s="157" t="s">
        <v>162</v>
      </c>
      <c r="AU355" s="157" t="s">
        <v>79</v>
      </c>
      <c r="AV355" s="13" t="s">
        <v>79</v>
      </c>
      <c r="AW355" s="13" t="s">
        <v>31</v>
      </c>
      <c r="AX355" s="13" t="s">
        <v>77</v>
      </c>
      <c r="AY355" s="157" t="s">
        <v>151</v>
      </c>
    </row>
    <row r="356" spans="1:65" s="2" customFormat="1" ht="24.2" customHeight="1">
      <c r="A356" s="34"/>
      <c r="B356" s="136"/>
      <c r="C356" s="137" t="s">
        <v>684</v>
      </c>
      <c r="D356" s="137" t="s">
        <v>154</v>
      </c>
      <c r="E356" s="138" t="s">
        <v>685</v>
      </c>
      <c r="F356" s="139" t="s">
        <v>686</v>
      </c>
      <c r="G356" s="140" t="s">
        <v>82</v>
      </c>
      <c r="H356" s="141">
        <v>5.71</v>
      </c>
      <c r="I356" s="142"/>
      <c r="J356" s="143">
        <f>ROUND(I356*H356,2)</f>
        <v>0</v>
      </c>
      <c r="K356" s="139"/>
      <c r="L356" s="35"/>
      <c r="M356" s="144" t="s">
        <v>3</v>
      </c>
      <c r="N356" s="145" t="s">
        <v>40</v>
      </c>
      <c r="O356" s="55"/>
      <c r="P356" s="146">
        <f>O356*H356</f>
        <v>0</v>
      </c>
      <c r="Q356" s="146">
        <v>2.9999999999999997E-4</v>
      </c>
      <c r="R356" s="146">
        <f>Q356*H356</f>
        <v>1.7129999999999999E-3</v>
      </c>
      <c r="S356" s="146">
        <v>0</v>
      </c>
      <c r="T356" s="147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48" t="s">
        <v>190</v>
      </c>
      <c r="AT356" s="148" t="s">
        <v>154</v>
      </c>
      <c r="AU356" s="148" t="s">
        <v>79</v>
      </c>
      <c r="AY356" s="19" t="s">
        <v>151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9" t="s">
        <v>77</v>
      </c>
      <c r="BK356" s="149">
        <f>ROUND(I356*H356,2)</f>
        <v>0</v>
      </c>
      <c r="BL356" s="19" t="s">
        <v>190</v>
      </c>
      <c r="BM356" s="148" t="s">
        <v>687</v>
      </c>
    </row>
    <row r="357" spans="1:65" s="2" customFormat="1">
      <c r="A357" s="34"/>
      <c r="B357" s="35"/>
      <c r="C357" s="34"/>
      <c r="D357" s="150" t="s">
        <v>160</v>
      </c>
      <c r="E357" s="34"/>
      <c r="F357" s="151" t="s">
        <v>688</v>
      </c>
      <c r="G357" s="34"/>
      <c r="H357" s="34"/>
      <c r="I357" s="152"/>
      <c r="J357" s="34"/>
      <c r="K357" s="34"/>
      <c r="L357" s="35"/>
      <c r="M357" s="153"/>
      <c r="N357" s="154"/>
      <c r="O357" s="55"/>
      <c r="P357" s="55"/>
      <c r="Q357" s="55"/>
      <c r="R357" s="55"/>
      <c r="S357" s="55"/>
      <c r="T357" s="56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160</v>
      </c>
      <c r="AU357" s="19" t="s">
        <v>79</v>
      </c>
    </row>
    <row r="358" spans="1:65" s="13" customFormat="1">
      <c r="B358" s="155"/>
      <c r="D358" s="156" t="s">
        <v>162</v>
      </c>
      <c r="E358" s="157" t="s">
        <v>3</v>
      </c>
      <c r="F358" s="158" t="s">
        <v>85</v>
      </c>
      <c r="H358" s="159">
        <v>5.71</v>
      </c>
      <c r="I358" s="160"/>
      <c r="L358" s="155"/>
      <c r="M358" s="161"/>
      <c r="N358" s="162"/>
      <c r="O358" s="162"/>
      <c r="P358" s="162"/>
      <c r="Q358" s="162"/>
      <c r="R358" s="162"/>
      <c r="S358" s="162"/>
      <c r="T358" s="163"/>
      <c r="AT358" s="157" t="s">
        <v>162</v>
      </c>
      <c r="AU358" s="157" t="s">
        <v>79</v>
      </c>
      <c r="AV358" s="13" t="s">
        <v>79</v>
      </c>
      <c r="AW358" s="13" t="s">
        <v>31</v>
      </c>
      <c r="AX358" s="13" t="s">
        <v>77</v>
      </c>
      <c r="AY358" s="157" t="s">
        <v>151</v>
      </c>
    </row>
    <row r="359" spans="1:65" s="2" customFormat="1" ht="37.9" customHeight="1">
      <c r="A359" s="34"/>
      <c r="B359" s="136"/>
      <c r="C359" s="137" t="s">
        <v>689</v>
      </c>
      <c r="D359" s="137" t="s">
        <v>154</v>
      </c>
      <c r="E359" s="138" t="s">
        <v>690</v>
      </c>
      <c r="F359" s="139" t="s">
        <v>691</v>
      </c>
      <c r="G359" s="140" t="s">
        <v>167</v>
      </c>
      <c r="H359" s="141">
        <v>0.6</v>
      </c>
      <c r="I359" s="142"/>
      <c r="J359" s="143">
        <f>ROUND(I359*H359,2)</f>
        <v>0</v>
      </c>
      <c r="K359" s="139"/>
      <c r="L359" s="35"/>
      <c r="M359" s="144" t="s">
        <v>3</v>
      </c>
      <c r="N359" s="145" t="s">
        <v>40</v>
      </c>
      <c r="O359" s="55"/>
      <c r="P359" s="146">
        <f>O359*H359</f>
        <v>0</v>
      </c>
      <c r="Q359" s="146">
        <v>2.0000000000000001E-4</v>
      </c>
      <c r="R359" s="146">
        <f>Q359*H359</f>
        <v>1.2E-4</v>
      </c>
      <c r="S359" s="146">
        <v>0</v>
      </c>
      <c r="T359" s="147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48" t="s">
        <v>190</v>
      </c>
      <c r="AT359" s="148" t="s">
        <v>154</v>
      </c>
      <c r="AU359" s="148" t="s">
        <v>79</v>
      </c>
      <c r="AY359" s="19" t="s">
        <v>151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9" t="s">
        <v>77</v>
      </c>
      <c r="BK359" s="149">
        <f>ROUND(I359*H359,2)</f>
        <v>0</v>
      </c>
      <c r="BL359" s="19" t="s">
        <v>190</v>
      </c>
      <c r="BM359" s="148" t="s">
        <v>692</v>
      </c>
    </row>
    <row r="360" spans="1:65" s="2" customFormat="1">
      <c r="A360" s="34"/>
      <c r="B360" s="35"/>
      <c r="C360" s="34"/>
      <c r="D360" s="150" t="s">
        <v>160</v>
      </c>
      <c r="E360" s="34"/>
      <c r="F360" s="151" t="s">
        <v>693</v>
      </c>
      <c r="G360" s="34"/>
      <c r="H360" s="34"/>
      <c r="I360" s="152"/>
      <c r="J360" s="34"/>
      <c r="K360" s="34"/>
      <c r="L360" s="35"/>
      <c r="M360" s="153"/>
      <c r="N360" s="154"/>
      <c r="O360" s="55"/>
      <c r="P360" s="55"/>
      <c r="Q360" s="55"/>
      <c r="R360" s="55"/>
      <c r="S360" s="55"/>
      <c r="T360" s="56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160</v>
      </c>
      <c r="AU360" s="19" t="s">
        <v>79</v>
      </c>
    </row>
    <row r="361" spans="1:65" s="13" customFormat="1">
      <c r="B361" s="155"/>
      <c r="D361" s="156" t="s">
        <v>162</v>
      </c>
      <c r="E361" s="157" t="s">
        <v>3</v>
      </c>
      <c r="F361" s="158" t="s">
        <v>694</v>
      </c>
      <c r="H361" s="159">
        <v>0.6</v>
      </c>
      <c r="I361" s="160"/>
      <c r="L361" s="155"/>
      <c r="M361" s="161"/>
      <c r="N361" s="162"/>
      <c r="O361" s="162"/>
      <c r="P361" s="162"/>
      <c r="Q361" s="162"/>
      <c r="R361" s="162"/>
      <c r="S361" s="162"/>
      <c r="T361" s="163"/>
      <c r="AT361" s="157" t="s">
        <v>162</v>
      </c>
      <c r="AU361" s="157" t="s">
        <v>79</v>
      </c>
      <c r="AV361" s="13" t="s">
        <v>79</v>
      </c>
      <c r="AW361" s="13" t="s">
        <v>31</v>
      </c>
      <c r="AX361" s="13" t="s">
        <v>77</v>
      </c>
      <c r="AY361" s="157" t="s">
        <v>151</v>
      </c>
    </row>
    <row r="362" spans="1:65" s="2" customFormat="1" ht="21.75" customHeight="1">
      <c r="A362" s="34"/>
      <c r="B362" s="136"/>
      <c r="C362" s="179" t="s">
        <v>695</v>
      </c>
      <c r="D362" s="179" t="s">
        <v>464</v>
      </c>
      <c r="E362" s="180" t="s">
        <v>696</v>
      </c>
      <c r="F362" s="181" t="s">
        <v>697</v>
      </c>
      <c r="G362" s="182" t="s">
        <v>167</v>
      </c>
      <c r="H362" s="183">
        <v>0.66</v>
      </c>
      <c r="I362" s="184"/>
      <c r="J362" s="185">
        <f>ROUND(I362*H362,2)</f>
        <v>0</v>
      </c>
      <c r="K362" s="181"/>
      <c r="L362" s="186"/>
      <c r="M362" s="187" t="s">
        <v>3</v>
      </c>
      <c r="N362" s="188" t="s">
        <v>40</v>
      </c>
      <c r="O362" s="55"/>
      <c r="P362" s="146">
        <f>O362*H362</f>
        <v>0</v>
      </c>
      <c r="Q362" s="146">
        <v>2.5999999999999998E-4</v>
      </c>
      <c r="R362" s="146">
        <f>Q362*H362</f>
        <v>1.716E-4</v>
      </c>
      <c r="S362" s="146">
        <v>0</v>
      </c>
      <c r="T362" s="14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48" t="s">
        <v>338</v>
      </c>
      <c r="AT362" s="148" t="s">
        <v>464</v>
      </c>
      <c r="AU362" s="148" t="s">
        <v>79</v>
      </c>
      <c r="AY362" s="19" t="s">
        <v>151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9" t="s">
        <v>77</v>
      </c>
      <c r="BK362" s="149">
        <f>ROUND(I362*H362,2)</f>
        <v>0</v>
      </c>
      <c r="BL362" s="19" t="s">
        <v>190</v>
      </c>
      <c r="BM362" s="148" t="s">
        <v>698</v>
      </c>
    </row>
    <row r="363" spans="1:65" s="13" customFormat="1">
      <c r="B363" s="155"/>
      <c r="D363" s="156" t="s">
        <v>162</v>
      </c>
      <c r="F363" s="158" t="s">
        <v>699</v>
      </c>
      <c r="H363" s="159">
        <v>0.66</v>
      </c>
      <c r="I363" s="160"/>
      <c r="L363" s="155"/>
      <c r="M363" s="161"/>
      <c r="N363" s="162"/>
      <c r="O363" s="162"/>
      <c r="P363" s="162"/>
      <c r="Q363" s="162"/>
      <c r="R363" s="162"/>
      <c r="S363" s="162"/>
      <c r="T363" s="163"/>
      <c r="AT363" s="157" t="s">
        <v>162</v>
      </c>
      <c r="AU363" s="157" t="s">
        <v>79</v>
      </c>
      <c r="AV363" s="13" t="s">
        <v>79</v>
      </c>
      <c r="AW363" s="13" t="s">
        <v>4</v>
      </c>
      <c r="AX363" s="13" t="s">
        <v>77</v>
      </c>
      <c r="AY363" s="157" t="s">
        <v>151</v>
      </c>
    </row>
    <row r="364" spans="1:65" s="2" customFormat="1" ht="49.15" customHeight="1">
      <c r="A364" s="34"/>
      <c r="B364" s="136"/>
      <c r="C364" s="137" t="s">
        <v>700</v>
      </c>
      <c r="D364" s="137" t="s">
        <v>154</v>
      </c>
      <c r="E364" s="138" t="s">
        <v>701</v>
      </c>
      <c r="F364" s="139" t="s">
        <v>702</v>
      </c>
      <c r="G364" s="140" t="s">
        <v>295</v>
      </c>
      <c r="H364" s="141">
        <v>0.23899999999999999</v>
      </c>
      <c r="I364" s="142"/>
      <c r="J364" s="143">
        <f>ROUND(I364*H364,2)</f>
        <v>0</v>
      </c>
      <c r="K364" s="139"/>
      <c r="L364" s="35"/>
      <c r="M364" s="144" t="s">
        <v>3</v>
      </c>
      <c r="N364" s="145" t="s">
        <v>40</v>
      </c>
      <c r="O364" s="55"/>
      <c r="P364" s="146">
        <f>O364*H364</f>
        <v>0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48" t="s">
        <v>190</v>
      </c>
      <c r="AT364" s="148" t="s">
        <v>154</v>
      </c>
      <c r="AU364" s="148" t="s">
        <v>79</v>
      </c>
      <c r="AY364" s="19" t="s">
        <v>151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9" t="s">
        <v>77</v>
      </c>
      <c r="BK364" s="149">
        <f>ROUND(I364*H364,2)</f>
        <v>0</v>
      </c>
      <c r="BL364" s="19" t="s">
        <v>190</v>
      </c>
      <c r="BM364" s="148" t="s">
        <v>703</v>
      </c>
    </row>
    <row r="365" spans="1:65" s="2" customFormat="1">
      <c r="A365" s="34"/>
      <c r="B365" s="35"/>
      <c r="C365" s="34"/>
      <c r="D365" s="150" t="s">
        <v>160</v>
      </c>
      <c r="E365" s="34"/>
      <c r="F365" s="151" t="s">
        <v>704</v>
      </c>
      <c r="G365" s="34"/>
      <c r="H365" s="34"/>
      <c r="I365" s="152"/>
      <c r="J365" s="34"/>
      <c r="K365" s="34"/>
      <c r="L365" s="35"/>
      <c r="M365" s="153"/>
      <c r="N365" s="154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160</v>
      </c>
      <c r="AU365" s="19" t="s">
        <v>79</v>
      </c>
    </row>
    <row r="366" spans="1:65" s="12" customFormat="1" ht="20.85" customHeight="1">
      <c r="B366" s="123"/>
      <c r="D366" s="124" t="s">
        <v>68</v>
      </c>
      <c r="E366" s="134" t="s">
        <v>705</v>
      </c>
      <c r="F366" s="134" t="s">
        <v>706</v>
      </c>
      <c r="I366" s="126"/>
      <c r="J366" s="135">
        <f>BK366</f>
        <v>0</v>
      </c>
      <c r="L366" s="123"/>
      <c r="M366" s="128"/>
      <c r="N366" s="129"/>
      <c r="O366" s="129"/>
      <c r="P366" s="130">
        <f>SUM(P367:P381)</f>
        <v>0</v>
      </c>
      <c r="Q366" s="129"/>
      <c r="R366" s="130">
        <f>SUM(R367:R381)</f>
        <v>4.6471570000000004E-2</v>
      </c>
      <c r="S366" s="129"/>
      <c r="T366" s="131">
        <f>SUM(T367:T381)</f>
        <v>0</v>
      </c>
      <c r="AR366" s="124" t="s">
        <v>79</v>
      </c>
      <c r="AT366" s="132" t="s">
        <v>68</v>
      </c>
      <c r="AU366" s="132" t="s">
        <v>79</v>
      </c>
      <c r="AY366" s="124" t="s">
        <v>151</v>
      </c>
      <c r="BK366" s="133">
        <f>SUM(BK367:BK381)</f>
        <v>0</v>
      </c>
    </row>
    <row r="367" spans="1:65" s="2" customFormat="1" ht="24.2" customHeight="1">
      <c r="A367" s="34"/>
      <c r="B367" s="136"/>
      <c r="C367" s="137" t="s">
        <v>707</v>
      </c>
      <c r="D367" s="137" t="s">
        <v>154</v>
      </c>
      <c r="E367" s="138" t="s">
        <v>708</v>
      </c>
      <c r="F367" s="139" t="s">
        <v>709</v>
      </c>
      <c r="G367" s="140" t="s">
        <v>82</v>
      </c>
      <c r="H367" s="141">
        <v>5.71</v>
      </c>
      <c r="I367" s="142"/>
      <c r="J367" s="143">
        <f>ROUND(I367*H367,2)</f>
        <v>0</v>
      </c>
      <c r="K367" s="139"/>
      <c r="L367" s="35"/>
      <c r="M367" s="144" t="s">
        <v>3</v>
      </c>
      <c r="N367" s="145" t="s">
        <v>40</v>
      </c>
      <c r="O367" s="55"/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48" t="s">
        <v>190</v>
      </c>
      <c r="AT367" s="148" t="s">
        <v>154</v>
      </c>
      <c r="AU367" s="148" t="s">
        <v>84</v>
      </c>
      <c r="AY367" s="19" t="s">
        <v>151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9" t="s">
        <v>77</v>
      </c>
      <c r="BK367" s="149">
        <f>ROUND(I367*H367,2)</f>
        <v>0</v>
      </c>
      <c r="BL367" s="19" t="s">
        <v>190</v>
      </c>
      <c r="BM367" s="148" t="s">
        <v>710</v>
      </c>
    </row>
    <row r="368" spans="1:65" s="2" customFormat="1">
      <c r="A368" s="34"/>
      <c r="B368" s="35"/>
      <c r="C368" s="34"/>
      <c r="D368" s="150" t="s">
        <v>160</v>
      </c>
      <c r="E368" s="34"/>
      <c r="F368" s="151" t="s">
        <v>711</v>
      </c>
      <c r="G368" s="34"/>
      <c r="H368" s="34"/>
      <c r="I368" s="152"/>
      <c r="J368" s="34"/>
      <c r="K368" s="34"/>
      <c r="L368" s="35"/>
      <c r="M368" s="153"/>
      <c r="N368" s="154"/>
      <c r="O368" s="55"/>
      <c r="P368" s="55"/>
      <c r="Q368" s="55"/>
      <c r="R368" s="55"/>
      <c r="S368" s="55"/>
      <c r="T368" s="56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9" t="s">
        <v>160</v>
      </c>
      <c r="AU368" s="19" t="s">
        <v>84</v>
      </c>
    </row>
    <row r="369" spans="1:65" s="13" customFormat="1">
      <c r="B369" s="155"/>
      <c r="D369" s="156" t="s">
        <v>162</v>
      </c>
      <c r="E369" s="157" t="s">
        <v>3</v>
      </c>
      <c r="F369" s="158" t="s">
        <v>85</v>
      </c>
      <c r="H369" s="159">
        <v>5.71</v>
      </c>
      <c r="I369" s="160"/>
      <c r="L369" s="155"/>
      <c r="M369" s="161"/>
      <c r="N369" s="162"/>
      <c r="O369" s="162"/>
      <c r="P369" s="162"/>
      <c r="Q369" s="162"/>
      <c r="R369" s="162"/>
      <c r="S369" s="162"/>
      <c r="T369" s="163"/>
      <c r="AT369" s="157" t="s">
        <v>162</v>
      </c>
      <c r="AU369" s="157" t="s">
        <v>84</v>
      </c>
      <c r="AV369" s="13" t="s">
        <v>79</v>
      </c>
      <c r="AW369" s="13" t="s">
        <v>31</v>
      </c>
      <c r="AX369" s="13" t="s">
        <v>77</v>
      </c>
      <c r="AY369" s="157" t="s">
        <v>151</v>
      </c>
    </row>
    <row r="370" spans="1:65" s="2" customFormat="1" ht="24.2" customHeight="1">
      <c r="A370" s="34"/>
      <c r="B370" s="136"/>
      <c r="C370" s="137" t="s">
        <v>712</v>
      </c>
      <c r="D370" s="137" t="s">
        <v>154</v>
      </c>
      <c r="E370" s="138" t="s">
        <v>713</v>
      </c>
      <c r="F370" s="139" t="s">
        <v>714</v>
      </c>
      <c r="G370" s="140" t="s">
        <v>82</v>
      </c>
      <c r="H370" s="141">
        <v>8.3539999999999992</v>
      </c>
      <c r="I370" s="142"/>
      <c r="J370" s="143">
        <f>ROUND(I370*H370,2)</f>
        <v>0</v>
      </c>
      <c r="K370" s="139"/>
      <c r="L370" s="35"/>
      <c r="M370" s="144" t="s">
        <v>3</v>
      </c>
      <c r="N370" s="145" t="s">
        <v>40</v>
      </c>
      <c r="O370" s="55"/>
      <c r="P370" s="146">
        <f>O370*H370</f>
        <v>0</v>
      </c>
      <c r="Q370" s="146">
        <v>0</v>
      </c>
      <c r="R370" s="146">
        <f>Q370*H370</f>
        <v>0</v>
      </c>
      <c r="S370" s="146">
        <v>0</v>
      </c>
      <c r="T370" s="147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48" t="s">
        <v>190</v>
      </c>
      <c r="AT370" s="148" t="s">
        <v>154</v>
      </c>
      <c r="AU370" s="148" t="s">
        <v>84</v>
      </c>
      <c r="AY370" s="19" t="s">
        <v>151</v>
      </c>
      <c r="BE370" s="149">
        <f>IF(N370="základní",J370,0)</f>
        <v>0</v>
      </c>
      <c r="BF370" s="149">
        <f>IF(N370="snížená",J370,0)</f>
        <v>0</v>
      </c>
      <c r="BG370" s="149">
        <f>IF(N370="zákl. přenesená",J370,0)</f>
        <v>0</v>
      </c>
      <c r="BH370" s="149">
        <f>IF(N370="sníž. přenesená",J370,0)</f>
        <v>0</v>
      </c>
      <c r="BI370" s="149">
        <f>IF(N370="nulová",J370,0)</f>
        <v>0</v>
      </c>
      <c r="BJ370" s="19" t="s">
        <v>77</v>
      </c>
      <c r="BK370" s="149">
        <f>ROUND(I370*H370,2)</f>
        <v>0</v>
      </c>
      <c r="BL370" s="19" t="s">
        <v>190</v>
      </c>
      <c r="BM370" s="148" t="s">
        <v>715</v>
      </c>
    </row>
    <row r="371" spans="1:65" s="2" customFormat="1">
      <c r="A371" s="34"/>
      <c r="B371" s="35"/>
      <c r="C371" s="34"/>
      <c r="D371" s="150" t="s">
        <v>160</v>
      </c>
      <c r="E371" s="34"/>
      <c r="F371" s="151" t="s">
        <v>716</v>
      </c>
      <c r="G371" s="34"/>
      <c r="H371" s="34"/>
      <c r="I371" s="152"/>
      <c r="J371" s="34"/>
      <c r="K371" s="34"/>
      <c r="L371" s="35"/>
      <c r="M371" s="153"/>
      <c r="N371" s="154"/>
      <c r="O371" s="55"/>
      <c r="P371" s="55"/>
      <c r="Q371" s="55"/>
      <c r="R371" s="55"/>
      <c r="S371" s="55"/>
      <c r="T371" s="56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160</v>
      </c>
      <c r="AU371" s="19" t="s">
        <v>84</v>
      </c>
    </row>
    <row r="372" spans="1:65" s="13" customFormat="1" ht="22.5">
      <c r="B372" s="155"/>
      <c r="D372" s="156" t="s">
        <v>162</v>
      </c>
      <c r="E372" s="157" t="s">
        <v>3</v>
      </c>
      <c r="F372" s="158" t="s">
        <v>717</v>
      </c>
      <c r="H372" s="159">
        <v>8.3539999999999992</v>
      </c>
      <c r="I372" s="160"/>
      <c r="L372" s="155"/>
      <c r="M372" s="161"/>
      <c r="N372" s="162"/>
      <c r="O372" s="162"/>
      <c r="P372" s="162"/>
      <c r="Q372" s="162"/>
      <c r="R372" s="162"/>
      <c r="S372" s="162"/>
      <c r="T372" s="163"/>
      <c r="AT372" s="157" t="s">
        <v>162</v>
      </c>
      <c r="AU372" s="157" t="s">
        <v>84</v>
      </c>
      <c r="AV372" s="13" t="s">
        <v>79</v>
      </c>
      <c r="AW372" s="13" t="s">
        <v>31</v>
      </c>
      <c r="AX372" s="13" t="s">
        <v>77</v>
      </c>
      <c r="AY372" s="157" t="s">
        <v>151</v>
      </c>
    </row>
    <row r="373" spans="1:65" s="2" customFormat="1" ht="24.2" customHeight="1">
      <c r="A373" s="34"/>
      <c r="B373" s="136"/>
      <c r="C373" s="179" t="s">
        <v>718</v>
      </c>
      <c r="D373" s="179" t="s">
        <v>464</v>
      </c>
      <c r="E373" s="180" t="s">
        <v>719</v>
      </c>
      <c r="F373" s="181" t="s">
        <v>720</v>
      </c>
      <c r="G373" s="182" t="s">
        <v>721</v>
      </c>
      <c r="H373" s="183">
        <v>21.096</v>
      </c>
      <c r="I373" s="184"/>
      <c r="J373" s="185">
        <f>ROUND(I373*H373,2)</f>
        <v>0</v>
      </c>
      <c r="K373" s="181"/>
      <c r="L373" s="186"/>
      <c r="M373" s="187" t="s">
        <v>3</v>
      </c>
      <c r="N373" s="188" t="s">
        <v>40</v>
      </c>
      <c r="O373" s="55"/>
      <c r="P373" s="146">
        <f>O373*H373</f>
        <v>0</v>
      </c>
      <c r="Q373" s="146">
        <v>1E-3</v>
      </c>
      <c r="R373" s="146">
        <f>Q373*H373</f>
        <v>2.1096E-2</v>
      </c>
      <c r="S373" s="146">
        <v>0</v>
      </c>
      <c r="T373" s="147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48" t="s">
        <v>338</v>
      </c>
      <c r="AT373" s="148" t="s">
        <v>464</v>
      </c>
      <c r="AU373" s="148" t="s">
        <v>84</v>
      </c>
      <c r="AY373" s="19" t="s">
        <v>151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9" t="s">
        <v>77</v>
      </c>
      <c r="BK373" s="149">
        <f>ROUND(I373*H373,2)</f>
        <v>0</v>
      </c>
      <c r="BL373" s="19" t="s">
        <v>190</v>
      </c>
      <c r="BM373" s="148" t="s">
        <v>722</v>
      </c>
    </row>
    <row r="374" spans="1:65" s="2" customFormat="1" ht="19.5">
      <c r="A374" s="34"/>
      <c r="B374" s="35"/>
      <c r="C374" s="34"/>
      <c r="D374" s="156" t="s">
        <v>723</v>
      </c>
      <c r="E374" s="34"/>
      <c r="F374" s="189" t="s">
        <v>724</v>
      </c>
      <c r="G374" s="34"/>
      <c r="H374" s="34"/>
      <c r="I374" s="152"/>
      <c r="J374" s="34"/>
      <c r="K374" s="34"/>
      <c r="L374" s="35"/>
      <c r="M374" s="153"/>
      <c r="N374" s="154"/>
      <c r="O374" s="55"/>
      <c r="P374" s="55"/>
      <c r="Q374" s="55"/>
      <c r="R374" s="55"/>
      <c r="S374" s="55"/>
      <c r="T374" s="56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723</v>
      </c>
      <c r="AU374" s="19" t="s">
        <v>84</v>
      </c>
    </row>
    <row r="375" spans="1:65" s="13" customFormat="1">
      <c r="B375" s="155"/>
      <c r="D375" s="156" t="s">
        <v>162</v>
      </c>
      <c r="F375" s="158" t="s">
        <v>725</v>
      </c>
      <c r="H375" s="159">
        <v>21.096</v>
      </c>
      <c r="I375" s="160"/>
      <c r="L375" s="155"/>
      <c r="M375" s="161"/>
      <c r="N375" s="162"/>
      <c r="O375" s="162"/>
      <c r="P375" s="162"/>
      <c r="Q375" s="162"/>
      <c r="R375" s="162"/>
      <c r="S375" s="162"/>
      <c r="T375" s="163"/>
      <c r="AT375" s="157" t="s">
        <v>162</v>
      </c>
      <c r="AU375" s="157" t="s">
        <v>84</v>
      </c>
      <c r="AV375" s="13" t="s">
        <v>79</v>
      </c>
      <c r="AW375" s="13" t="s">
        <v>4</v>
      </c>
      <c r="AX375" s="13" t="s">
        <v>77</v>
      </c>
      <c r="AY375" s="157" t="s">
        <v>151</v>
      </c>
    </row>
    <row r="376" spans="1:65" s="2" customFormat="1" ht="24.2" customHeight="1">
      <c r="A376" s="34"/>
      <c r="B376" s="136"/>
      <c r="C376" s="137" t="s">
        <v>726</v>
      </c>
      <c r="D376" s="137" t="s">
        <v>154</v>
      </c>
      <c r="E376" s="138" t="s">
        <v>727</v>
      </c>
      <c r="F376" s="139" t="s">
        <v>728</v>
      </c>
      <c r="G376" s="140" t="s">
        <v>167</v>
      </c>
      <c r="H376" s="141">
        <v>21.67</v>
      </c>
      <c r="I376" s="142"/>
      <c r="J376" s="143">
        <f>ROUND(I376*H376,2)</f>
        <v>0</v>
      </c>
      <c r="K376" s="139"/>
      <c r="L376" s="35"/>
      <c r="M376" s="144" t="s">
        <v>3</v>
      </c>
      <c r="N376" s="145" t="s">
        <v>40</v>
      </c>
      <c r="O376" s="55"/>
      <c r="P376" s="146">
        <f>O376*H376</f>
        <v>0</v>
      </c>
      <c r="Q376" s="146">
        <v>1.7000000000000001E-4</v>
      </c>
      <c r="R376" s="146">
        <f>Q376*H376</f>
        <v>3.6839000000000004E-3</v>
      </c>
      <c r="S376" s="146">
        <v>0</v>
      </c>
      <c r="T376" s="147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48" t="s">
        <v>190</v>
      </c>
      <c r="AT376" s="148" t="s">
        <v>154</v>
      </c>
      <c r="AU376" s="148" t="s">
        <v>84</v>
      </c>
      <c r="AY376" s="19" t="s">
        <v>151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9" t="s">
        <v>77</v>
      </c>
      <c r="BK376" s="149">
        <f>ROUND(I376*H376,2)</f>
        <v>0</v>
      </c>
      <c r="BL376" s="19" t="s">
        <v>190</v>
      </c>
      <c r="BM376" s="148" t="s">
        <v>729</v>
      </c>
    </row>
    <row r="377" spans="1:65" s="2" customFormat="1">
      <c r="A377" s="34"/>
      <c r="B377" s="35"/>
      <c r="C377" s="34"/>
      <c r="D377" s="150" t="s">
        <v>160</v>
      </c>
      <c r="E377" s="34"/>
      <c r="F377" s="151" t="s">
        <v>730</v>
      </c>
      <c r="G377" s="34"/>
      <c r="H377" s="34"/>
      <c r="I377" s="152"/>
      <c r="J377" s="34"/>
      <c r="K377" s="34"/>
      <c r="L377" s="35"/>
      <c r="M377" s="153"/>
      <c r="N377" s="154"/>
      <c r="O377" s="55"/>
      <c r="P377" s="55"/>
      <c r="Q377" s="55"/>
      <c r="R377" s="55"/>
      <c r="S377" s="55"/>
      <c r="T377" s="56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9" t="s">
        <v>160</v>
      </c>
      <c r="AU377" s="19" t="s">
        <v>84</v>
      </c>
    </row>
    <row r="378" spans="1:65" s="13" customFormat="1">
      <c r="B378" s="155"/>
      <c r="D378" s="156" t="s">
        <v>162</v>
      </c>
      <c r="E378" s="157" t="s">
        <v>3</v>
      </c>
      <c r="F378" s="158" t="s">
        <v>731</v>
      </c>
      <c r="H378" s="159">
        <v>21.67</v>
      </c>
      <c r="I378" s="160"/>
      <c r="L378" s="155"/>
      <c r="M378" s="161"/>
      <c r="N378" s="162"/>
      <c r="O378" s="162"/>
      <c r="P378" s="162"/>
      <c r="Q378" s="162"/>
      <c r="R378" s="162"/>
      <c r="S378" s="162"/>
      <c r="T378" s="163"/>
      <c r="AT378" s="157" t="s">
        <v>162</v>
      </c>
      <c r="AU378" s="157" t="s">
        <v>84</v>
      </c>
      <c r="AV378" s="13" t="s">
        <v>79</v>
      </c>
      <c r="AW378" s="13" t="s">
        <v>31</v>
      </c>
      <c r="AX378" s="13" t="s">
        <v>77</v>
      </c>
      <c r="AY378" s="157" t="s">
        <v>151</v>
      </c>
    </row>
    <row r="379" spans="1:65" s="2" customFormat="1" ht="16.5" customHeight="1">
      <c r="A379" s="34"/>
      <c r="B379" s="136"/>
      <c r="C379" s="179" t="s">
        <v>732</v>
      </c>
      <c r="D379" s="179" t="s">
        <v>464</v>
      </c>
      <c r="E379" s="180" t="s">
        <v>733</v>
      </c>
      <c r="F379" s="181" t="s">
        <v>734</v>
      </c>
      <c r="G379" s="182" t="s">
        <v>167</v>
      </c>
      <c r="H379" s="183">
        <v>23.837</v>
      </c>
      <c r="I379" s="184"/>
      <c r="J379" s="185">
        <f>ROUND(I379*H379,2)</f>
        <v>0</v>
      </c>
      <c r="K379" s="181"/>
      <c r="L379" s="186"/>
      <c r="M379" s="187" t="s">
        <v>3</v>
      </c>
      <c r="N379" s="188" t="s">
        <v>40</v>
      </c>
      <c r="O379" s="55"/>
      <c r="P379" s="146">
        <f>O379*H379</f>
        <v>0</v>
      </c>
      <c r="Q379" s="146">
        <v>9.1E-4</v>
      </c>
      <c r="R379" s="146">
        <f>Q379*H379</f>
        <v>2.169167E-2</v>
      </c>
      <c r="S379" s="146">
        <v>0</v>
      </c>
      <c r="T379" s="147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48" t="s">
        <v>338</v>
      </c>
      <c r="AT379" s="148" t="s">
        <v>464</v>
      </c>
      <c r="AU379" s="148" t="s">
        <v>84</v>
      </c>
      <c r="AY379" s="19" t="s">
        <v>151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9" t="s">
        <v>77</v>
      </c>
      <c r="BK379" s="149">
        <f>ROUND(I379*H379,2)</f>
        <v>0</v>
      </c>
      <c r="BL379" s="19" t="s">
        <v>190</v>
      </c>
      <c r="BM379" s="148" t="s">
        <v>735</v>
      </c>
    </row>
    <row r="380" spans="1:65" s="2" customFormat="1" ht="19.5">
      <c r="A380" s="34"/>
      <c r="B380" s="35"/>
      <c r="C380" s="34"/>
      <c r="D380" s="156" t="s">
        <v>723</v>
      </c>
      <c r="E380" s="34"/>
      <c r="F380" s="189" t="s">
        <v>736</v>
      </c>
      <c r="G380" s="34"/>
      <c r="H380" s="34"/>
      <c r="I380" s="152"/>
      <c r="J380" s="34"/>
      <c r="K380" s="34"/>
      <c r="L380" s="35"/>
      <c r="M380" s="153"/>
      <c r="N380" s="154"/>
      <c r="O380" s="55"/>
      <c r="P380" s="55"/>
      <c r="Q380" s="55"/>
      <c r="R380" s="55"/>
      <c r="S380" s="55"/>
      <c r="T380" s="56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723</v>
      </c>
      <c r="AU380" s="19" t="s">
        <v>84</v>
      </c>
    </row>
    <row r="381" spans="1:65" s="13" customFormat="1">
      <c r="B381" s="155"/>
      <c r="D381" s="156" t="s">
        <v>162</v>
      </c>
      <c r="F381" s="158" t="s">
        <v>737</v>
      </c>
      <c r="H381" s="159">
        <v>23.837</v>
      </c>
      <c r="I381" s="160"/>
      <c r="L381" s="155"/>
      <c r="M381" s="161"/>
      <c r="N381" s="162"/>
      <c r="O381" s="162"/>
      <c r="P381" s="162"/>
      <c r="Q381" s="162"/>
      <c r="R381" s="162"/>
      <c r="S381" s="162"/>
      <c r="T381" s="163"/>
      <c r="AT381" s="157" t="s">
        <v>162</v>
      </c>
      <c r="AU381" s="157" t="s">
        <v>84</v>
      </c>
      <c r="AV381" s="13" t="s">
        <v>79</v>
      </c>
      <c r="AW381" s="13" t="s">
        <v>4</v>
      </c>
      <c r="AX381" s="13" t="s">
        <v>77</v>
      </c>
      <c r="AY381" s="157" t="s">
        <v>151</v>
      </c>
    </row>
    <row r="382" spans="1:65" s="12" customFormat="1" ht="22.9" customHeight="1">
      <c r="B382" s="123"/>
      <c r="D382" s="124" t="s">
        <v>68</v>
      </c>
      <c r="E382" s="134" t="s">
        <v>738</v>
      </c>
      <c r="F382" s="134" t="s">
        <v>739</v>
      </c>
      <c r="I382" s="126"/>
      <c r="J382" s="135">
        <f>BK382</f>
        <v>0</v>
      </c>
      <c r="L382" s="123"/>
      <c r="M382" s="128"/>
      <c r="N382" s="129"/>
      <c r="O382" s="129"/>
      <c r="P382" s="130">
        <f>SUM(P383:P425)</f>
        <v>0</v>
      </c>
      <c r="Q382" s="129"/>
      <c r="R382" s="130">
        <f>SUM(R383:R425)</f>
        <v>1.0755853639999999</v>
      </c>
      <c r="S382" s="129"/>
      <c r="T382" s="131">
        <f>SUM(T383:T425)</f>
        <v>0</v>
      </c>
      <c r="AR382" s="124" t="s">
        <v>79</v>
      </c>
      <c r="AT382" s="132" t="s">
        <v>68</v>
      </c>
      <c r="AU382" s="132" t="s">
        <v>77</v>
      </c>
      <c r="AY382" s="124" t="s">
        <v>151</v>
      </c>
      <c r="BK382" s="133">
        <f>SUM(BK383:BK425)</f>
        <v>0</v>
      </c>
    </row>
    <row r="383" spans="1:65" s="2" customFormat="1" ht="24.2" customHeight="1">
      <c r="A383" s="34"/>
      <c r="B383" s="136"/>
      <c r="C383" s="137" t="s">
        <v>740</v>
      </c>
      <c r="D383" s="137" t="s">
        <v>154</v>
      </c>
      <c r="E383" s="138" t="s">
        <v>741</v>
      </c>
      <c r="F383" s="139" t="s">
        <v>742</v>
      </c>
      <c r="G383" s="140" t="s">
        <v>82</v>
      </c>
      <c r="H383" s="141">
        <v>31.878</v>
      </c>
      <c r="I383" s="142"/>
      <c r="J383" s="143">
        <f>ROUND(I383*H383,2)</f>
        <v>0</v>
      </c>
      <c r="K383" s="139"/>
      <c r="L383" s="35"/>
      <c r="M383" s="144" t="s">
        <v>3</v>
      </c>
      <c r="N383" s="145" t="s">
        <v>40</v>
      </c>
      <c r="O383" s="55"/>
      <c r="P383" s="146">
        <f>O383*H383</f>
        <v>0</v>
      </c>
      <c r="Q383" s="146">
        <v>2.9999999999999997E-4</v>
      </c>
      <c r="R383" s="146">
        <f>Q383*H383</f>
        <v>9.5633999999999997E-3</v>
      </c>
      <c r="S383" s="146">
        <v>0</v>
      </c>
      <c r="T383" s="147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48" t="s">
        <v>190</v>
      </c>
      <c r="AT383" s="148" t="s">
        <v>154</v>
      </c>
      <c r="AU383" s="148" t="s">
        <v>79</v>
      </c>
      <c r="AY383" s="19" t="s">
        <v>151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9" t="s">
        <v>77</v>
      </c>
      <c r="BK383" s="149">
        <f>ROUND(I383*H383,2)</f>
        <v>0</v>
      </c>
      <c r="BL383" s="19" t="s">
        <v>190</v>
      </c>
      <c r="BM383" s="148" t="s">
        <v>743</v>
      </c>
    </row>
    <row r="384" spans="1:65" s="2" customFormat="1">
      <c r="A384" s="34"/>
      <c r="B384" s="35"/>
      <c r="C384" s="34"/>
      <c r="D384" s="150" t="s">
        <v>160</v>
      </c>
      <c r="E384" s="34"/>
      <c r="F384" s="151" t="s">
        <v>744</v>
      </c>
      <c r="G384" s="34"/>
      <c r="H384" s="34"/>
      <c r="I384" s="152"/>
      <c r="J384" s="34"/>
      <c r="K384" s="34"/>
      <c r="L384" s="35"/>
      <c r="M384" s="153"/>
      <c r="N384" s="154"/>
      <c r="O384" s="55"/>
      <c r="P384" s="55"/>
      <c r="Q384" s="55"/>
      <c r="R384" s="55"/>
      <c r="S384" s="55"/>
      <c r="T384" s="56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9" t="s">
        <v>160</v>
      </c>
      <c r="AU384" s="19" t="s">
        <v>79</v>
      </c>
    </row>
    <row r="385" spans="1:65" s="13" customFormat="1">
      <c r="B385" s="155"/>
      <c r="D385" s="156" t="s">
        <v>162</v>
      </c>
      <c r="E385" s="157" t="s">
        <v>3</v>
      </c>
      <c r="F385" s="158" t="s">
        <v>80</v>
      </c>
      <c r="H385" s="159">
        <v>31.878</v>
      </c>
      <c r="I385" s="160"/>
      <c r="L385" s="155"/>
      <c r="M385" s="161"/>
      <c r="N385" s="162"/>
      <c r="O385" s="162"/>
      <c r="P385" s="162"/>
      <c r="Q385" s="162"/>
      <c r="R385" s="162"/>
      <c r="S385" s="162"/>
      <c r="T385" s="163"/>
      <c r="AT385" s="157" t="s">
        <v>162</v>
      </c>
      <c r="AU385" s="157" t="s">
        <v>79</v>
      </c>
      <c r="AV385" s="13" t="s">
        <v>79</v>
      </c>
      <c r="AW385" s="13" t="s">
        <v>31</v>
      </c>
      <c r="AX385" s="13" t="s">
        <v>77</v>
      </c>
      <c r="AY385" s="157" t="s">
        <v>151</v>
      </c>
    </row>
    <row r="386" spans="1:65" s="2" customFormat="1" ht="37.9" customHeight="1">
      <c r="A386" s="34"/>
      <c r="B386" s="136"/>
      <c r="C386" s="137" t="s">
        <v>745</v>
      </c>
      <c r="D386" s="137" t="s">
        <v>154</v>
      </c>
      <c r="E386" s="138" t="s">
        <v>746</v>
      </c>
      <c r="F386" s="139" t="s">
        <v>747</v>
      </c>
      <c r="G386" s="140" t="s">
        <v>82</v>
      </c>
      <c r="H386" s="141">
        <v>31.878</v>
      </c>
      <c r="I386" s="142"/>
      <c r="J386" s="143">
        <f>ROUND(I386*H386,2)</f>
        <v>0</v>
      </c>
      <c r="K386" s="139"/>
      <c r="L386" s="35"/>
      <c r="M386" s="144" t="s">
        <v>3</v>
      </c>
      <c r="N386" s="145" t="s">
        <v>40</v>
      </c>
      <c r="O386" s="55"/>
      <c r="P386" s="146">
        <f>O386*H386</f>
        <v>0</v>
      </c>
      <c r="Q386" s="146">
        <v>9.0880000000000006E-3</v>
      </c>
      <c r="R386" s="146">
        <f>Q386*H386</f>
        <v>0.28970726400000002</v>
      </c>
      <c r="S386" s="146">
        <v>0</v>
      </c>
      <c r="T386" s="14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8" t="s">
        <v>190</v>
      </c>
      <c r="AT386" s="148" t="s">
        <v>154</v>
      </c>
      <c r="AU386" s="148" t="s">
        <v>79</v>
      </c>
      <c r="AY386" s="19" t="s">
        <v>151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9" t="s">
        <v>77</v>
      </c>
      <c r="BK386" s="149">
        <f>ROUND(I386*H386,2)</f>
        <v>0</v>
      </c>
      <c r="BL386" s="19" t="s">
        <v>190</v>
      </c>
      <c r="BM386" s="148" t="s">
        <v>748</v>
      </c>
    </row>
    <row r="387" spans="1:65" s="2" customFormat="1">
      <c r="A387" s="34"/>
      <c r="B387" s="35"/>
      <c r="C387" s="34"/>
      <c r="D387" s="150" t="s">
        <v>160</v>
      </c>
      <c r="E387" s="34"/>
      <c r="F387" s="151" t="s">
        <v>749</v>
      </c>
      <c r="G387" s="34"/>
      <c r="H387" s="34"/>
      <c r="I387" s="152"/>
      <c r="J387" s="34"/>
      <c r="K387" s="34"/>
      <c r="L387" s="35"/>
      <c r="M387" s="153"/>
      <c r="N387" s="154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160</v>
      </c>
      <c r="AU387" s="19" t="s">
        <v>79</v>
      </c>
    </row>
    <row r="388" spans="1:65" s="2" customFormat="1" ht="24.2" customHeight="1">
      <c r="A388" s="34"/>
      <c r="B388" s="136"/>
      <c r="C388" s="179" t="s">
        <v>750</v>
      </c>
      <c r="D388" s="179" t="s">
        <v>464</v>
      </c>
      <c r="E388" s="180" t="s">
        <v>751</v>
      </c>
      <c r="F388" s="181" t="s">
        <v>752</v>
      </c>
      <c r="G388" s="182" t="s">
        <v>82</v>
      </c>
      <c r="H388" s="183">
        <v>35.066000000000003</v>
      </c>
      <c r="I388" s="184"/>
      <c r="J388" s="185">
        <f>ROUND(I388*H388,2)</f>
        <v>0</v>
      </c>
      <c r="K388" s="181"/>
      <c r="L388" s="186"/>
      <c r="M388" s="187" t="s">
        <v>3</v>
      </c>
      <c r="N388" s="188" t="s">
        <v>40</v>
      </c>
      <c r="O388" s="55"/>
      <c r="P388" s="146">
        <f>O388*H388</f>
        <v>0</v>
      </c>
      <c r="Q388" s="146">
        <v>1.9E-2</v>
      </c>
      <c r="R388" s="146">
        <f>Q388*H388</f>
        <v>0.66625400000000001</v>
      </c>
      <c r="S388" s="146">
        <v>0</v>
      </c>
      <c r="T388" s="147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48" t="s">
        <v>338</v>
      </c>
      <c r="AT388" s="148" t="s">
        <v>464</v>
      </c>
      <c r="AU388" s="148" t="s">
        <v>79</v>
      </c>
      <c r="AY388" s="19" t="s">
        <v>151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9" t="s">
        <v>77</v>
      </c>
      <c r="BK388" s="149">
        <f>ROUND(I388*H388,2)</f>
        <v>0</v>
      </c>
      <c r="BL388" s="19" t="s">
        <v>190</v>
      </c>
      <c r="BM388" s="148" t="s">
        <v>753</v>
      </c>
    </row>
    <row r="389" spans="1:65" s="13" customFormat="1">
      <c r="B389" s="155"/>
      <c r="D389" s="156" t="s">
        <v>162</v>
      </c>
      <c r="F389" s="158" t="s">
        <v>754</v>
      </c>
      <c r="H389" s="159">
        <v>35.066000000000003</v>
      </c>
      <c r="I389" s="160"/>
      <c r="L389" s="155"/>
      <c r="M389" s="161"/>
      <c r="N389" s="162"/>
      <c r="O389" s="162"/>
      <c r="P389" s="162"/>
      <c r="Q389" s="162"/>
      <c r="R389" s="162"/>
      <c r="S389" s="162"/>
      <c r="T389" s="163"/>
      <c r="AT389" s="157" t="s">
        <v>162</v>
      </c>
      <c r="AU389" s="157" t="s">
        <v>79</v>
      </c>
      <c r="AV389" s="13" t="s">
        <v>79</v>
      </c>
      <c r="AW389" s="13" t="s">
        <v>4</v>
      </c>
      <c r="AX389" s="13" t="s">
        <v>77</v>
      </c>
      <c r="AY389" s="157" t="s">
        <v>151</v>
      </c>
    </row>
    <row r="390" spans="1:65" s="2" customFormat="1" ht="37.9" customHeight="1">
      <c r="A390" s="34"/>
      <c r="B390" s="136"/>
      <c r="C390" s="137" t="s">
        <v>755</v>
      </c>
      <c r="D390" s="137" t="s">
        <v>154</v>
      </c>
      <c r="E390" s="138" t="s">
        <v>756</v>
      </c>
      <c r="F390" s="139" t="s">
        <v>757</v>
      </c>
      <c r="G390" s="140" t="s">
        <v>82</v>
      </c>
      <c r="H390" s="141">
        <v>31.878</v>
      </c>
      <c r="I390" s="142"/>
      <c r="J390" s="143">
        <f>ROUND(I390*H390,2)</f>
        <v>0</v>
      </c>
      <c r="K390" s="139"/>
      <c r="L390" s="35"/>
      <c r="M390" s="144" t="s">
        <v>3</v>
      </c>
      <c r="N390" s="145" t="s">
        <v>40</v>
      </c>
      <c r="O390" s="55"/>
      <c r="P390" s="146">
        <f>O390*H390</f>
        <v>0</v>
      </c>
      <c r="Q390" s="146">
        <v>0</v>
      </c>
      <c r="R390" s="146">
        <f>Q390*H390</f>
        <v>0</v>
      </c>
      <c r="S390" s="146">
        <v>0</v>
      </c>
      <c r="T390" s="147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48" t="s">
        <v>190</v>
      </c>
      <c r="AT390" s="148" t="s">
        <v>154</v>
      </c>
      <c r="AU390" s="148" t="s">
        <v>79</v>
      </c>
      <c r="AY390" s="19" t="s">
        <v>151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9" t="s">
        <v>77</v>
      </c>
      <c r="BK390" s="149">
        <f>ROUND(I390*H390,2)</f>
        <v>0</v>
      </c>
      <c r="BL390" s="19" t="s">
        <v>190</v>
      </c>
      <c r="BM390" s="148" t="s">
        <v>758</v>
      </c>
    </row>
    <row r="391" spans="1:65" s="2" customFormat="1">
      <c r="A391" s="34"/>
      <c r="B391" s="35"/>
      <c r="C391" s="34"/>
      <c r="D391" s="150" t="s">
        <v>160</v>
      </c>
      <c r="E391" s="34"/>
      <c r="F391" s="151" t="s">
        <v>759</v>
      </c>
      <c r="G391" s="34"/>
      <c r="H391" s="34"/>
      <c r="I391" s="152"/>
      <c r="J391" s="34"/>
      <c r="K391" s="34"/>
      <c r="L391" s="35"/>
      <c r="M391" s="153"/>
      <c r="N391" s="154"/>
      <c r="O391" s="55"/>
      <c r="P391" s="55"/>
      <c r="Q391" s="55"/>
      <c r="R391" s="55"/>
      <c r="S391" s="55"/>
      <c r="T391" s="56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160</v>
      </c>
      <c r="AU391" s="19" t="s">
        <v>79</v>
      </c>
    </row>
    <row r="392" spans="1:65" s="13" customFormat="1">
      <c r="B392" s="155"/>
      <c r="D392" s="156" t="s">
        <v>162</v>
      </c>
      <c r="E392" s="157" t="s">
        <v>3</v>
      </c>
      <c r="F392" s="158" t="s">
        <v>80</v>
      </c>
      <c r="H392" s="159">
        <v>31.878</v>
      </c>
      <c r="I392" s="160"/>
      <c r="L392" s="155"/>
      <c r="M392" s="161"/>
      <c r="N392" s="162"/>
      <c r="O392" s="162"/>
      <c r="P392" s="162"/>
      <c r="Q392" s="162"/>
      <c r="R392" s="162"/>
      <c r="S392" s="162"/>
      <c r="T392" s="163"/>
      <c r="AT392" s="157" t="s">
        <v>162</v>
      </c>
      <c r="AU392" s="157" t="s">
        <v>79</v>
      </c>
      <c r="AV392" s="13" t="s">
        <v>79</v>
      </c>
      <c r="AW392" s="13" t="s">
        <v>31</v>
      </c>
      <c r="AX392" s="13" t="s">
        <v>77</v>
      </c>
      <c r="AY392" s="157" t="s">
        <v>151</v>
      </c>
    </row>
    <row r="393" spans="1:65" s="2" customFormat="1" ht="33" customHeight="1">
      <c r="A393" s="34"/>
      <c r="B393" s="136"/>
      <c r="C393" s="137" t="s">
        <v>760</v>
      </c>
      <c r="D393" s="137" t="s">
        <v>154</v>
      </c>
      <c r="E393" s="138" t="s">
        <v>761</v>
      </c>
      <c r="F393" s="139" t="s">
        <v>762</v>
      </c>
      <c r="G393" s="140" t="s">
        <v>167</v>
      </c>
      <c r="H393" s="141">
        <v>12.65</v>
      </c>
      <c r="I393" s="142"/>
      <c r="J393" s="143">
        <f>ROUND(I393*H393,2)</f>
        <v>0</v>
      </c>
      <c r="K393" s="139"/>
      <c r="L393" s="35"/>
      <c r="M393" s="144" t="s">
        <v>3</v>
      </c>
      <c r="N393" s="145" t="s">
        <v>40</v>
      </c>
      <c r="O393" s="55"/>
      <c r="P393" s="146">
        <f>O393*H393</f>
        <v>0</v>
      </c>
      <c r="Q393" s="146">
        <v>2.0000000000000001E-4</v>
      </c>
      <c r="R393" s="146">
        <f>Q393*H393</f>
        <v>2.5300000000000001E-3</v>
      </c>
      <c r="S393" s="146">
        <v>0</v>
      </c>
      <c r="T393" s="147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48" t="s">
        <v>190</v>
      </c>
      <c r="AT393" s="148" t="s">
        <v>154</v>
      </c>
      <c r="AU393" s="148" t="s">
        <v>79</v>
      </c>
      <c r="AY393" s="19" t="s">
        <v>151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9" t="s">
        <v>77</v>
      </c>
      <c r="BK393" s="149">
        <f>ROUND(I393*H393,2)</f>
        <v>0</v>
      </c>
      <c r="BL393" s="19" t="s">
        <v>190</v>
      </c>
      <c r="BM393" s="148" t="s">
        <v>763</v>
      </c>
    </row>
    <row r="394" spans="1:65" s="2" customFormat="1">
      <c r="A394" s="34"/>
      <c r="B394" s="35"/>
      <c r="C394" s="34"/>
      <c r="D394" s="150" t="s">
        <v>160</v>
      </c>
      <c r="E394" s="34"/>
      <c r="F394" s="151" t="s">
        <v>764</v>
      </c>
      <c r="G394" s="34"/>
      <c r="H394" s="34"/>
      <c r="I394" s="152"/>
      <c r="J394" s="34"/>
      <c r="K394" s="34"/>
      <c r="L394" s="35"/>
      <c r="M394" s="153"/>
      <c r="N394" s="154"/>
      <c r="O394" s="55"/>
      <c r="P394" s="55"/>
      <c r="Q394" s="55"/>
      <c r="R394" s="55"/>
      <c r="S394" s="55"/>
      <c r="T394" s="5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9" t="s">
        <v>160</v>
      </c>
      <c r="AU394" s="19" t="s">
        <v>79</v>
      </c>
    </row>
    <row r="395" spans="1:65" s="13" customFormat="1">
      <c r="B395" s="155"/>
      <c r="D395" s="156" t="s">
        <v>162</v>
      </c>
      <c r="E395" s="157" t="s">
        <v>3</v>
      </c>
      <c r="F395" s="158" t="s">
        <v>765</v>
      </c>
      <c r="H395" s="159">
        <v>11.75</v>
      </c>
      <c r="I395" s="160"/>
      <c r="L395" s="155"/>
      <c r="M395" s="161"/>
      <c r="N395" s="162"/>
      <c r="O395" s="162"/>
      <c r="P395" s="162"/>
      <c r="Q395" s="162"/>
      <c r="R395" s="162"/>
      <c r="S395" s="162"/>
      <c r="T395" s="163"/>
      <c r="AT395" s="157" t="s">
        <v>162</v>
      </c>
      <c r="AU395" s="157" t="s">
        <v>79</v>
      </c>
      <c r="AV395" s="13" t="s">
        <v>79</v>
      </c>
      <c r="AW395" s="13" t="s">
        <v>31</v>
      </c>
      <c r="AX395" s="13" t="s">
        <v>69</v>
      </c>
      <c r="AY395" s="157" t="s">
        <v>151</v>
      </c>
    </row>
    <row r="396" spans="1:65" s="13" customFormat="1">
      <c r="B396" s="155"/>
      <c r="D396" s="156" t="s">
        <v>162</v>
      </c>
      <c r="E396" s="157" t="s">
        <v>3</v>
      </c>
      <c r="F396" s="158" t="s">
        <v>766</v>
      </c>
      <c r="H396" s="159">
        <v>0.9</v>
      </c>
      <c r="I396" s="160"/>
      <c r="L396" s="155"/>
      <c r="M396" s="161"/>
      <c r="N396" s="162"/>
      <c r="O396" s="162"/>
      <c r="P396" s="162"/>
      <c r="Q396" s="162"/>
      <c r="R396" s="162"/>
      <c r="S396" s="162"/>
      <c r="T396" s="163"/>
      <c r="AT396" s="157" t="s">
        <v>162</v>
      </c>
      <c r="AU396" s="157" t="s">
        <v>79</v>
      </c>
      <c r="AV396" s="13" t="s">
        <v>79</v>
      </c>
      <c r="AW396" s="13" t="s">
        <v>31</v>
      </c>
      <c r="AX396" s="13" t="s">
        <v>69</v>
      </c>
      <c r="AY396" s="157" t="s">
        <v>151</v>
      </c>
    </row>
    <row r="397" spans="1:65" s="14" customFormat="1">
      <c r="B397" s="164"/>
      <c r="D397" s="156" t="s">
        <v>162</v>
      </c>
      <c r="E397" s="165" t="s">
        <v>3</v>
      </c>
      <c r="F397" s="166" t="s">
        <v>164</v>
      </c>
      <c r="H397" s="167">
        <v>12.65</v>
      </c>
      <c r="I397" s="168"/>
      <c r="L397" s="164"/>
      <c r="M397" s="169"/>
      <c r="N397" s="170"/>
      <c r="O397" s="170"/>
      <c r="P397" s="170"/>
      <c r="Q397" s="170"/>
      <c r="R397" s="170"/>
      <c r="S397" s="170"/>
      <c r="T397" s="171"/>
      <c r="AT397" s="165" t="s">
        <v>162</v>
      </c>
      <c r="AU397" s="165" t="s">
        <v>79</v>
      </c>
      <c r="AV397" s="14" t="s">
        <v>158</v>
      </c>
      <c r="AW397" s="14" t="s">
        <v>31</v>
      </c>
      <c r="AX397" s="14" t="s">
        <v>77</v>
      </c>
      <c r="AY397" s="165" t="s">
        <v>151</v>
      </c>
    </row>
    <row r="398" spans="1:65" s="2" customFormat="1" ht="24.2" customHeight="1">
      <c r="A398" s="34"/>
      <c r="B398" s="136"/>
      <c r="C398" s="179" t="s">
        <v>767</v>
      </c>
      <c r="D398" s="179" t="s">
        <v>464</v>
      </c>
      <c r="E398" s="180" t="s">
        <v>768</v>
      </c>
      <c r="F398" s="181" t="s">
        <v>769</v>
      </c>
      <c r="G398" s="182" t="s">
        <v>167</v>
      </c>
      <c r="H398" s="183">
        <v>13.914999999999999</v>
      </c>
      <c r="I398" s="184"/>
      <c r="J398" s="185">
        <f>ROUND(I398*H398,2)</f>
        <v>0</v>
      </c>
      <c r="K398" s="181"/>
      <c r="L398" s="186"/>
      <c r="M398" s="187" t="s">
        <v>3</v>
      </c>
      <c r="N398" s="188" t="s">
        <v>40</v>
      </c>
      <c r="O398" s="55"/>
      <c r="P398" s="146">
        <f>O398*H398</f>
        <v>0</v>
      </c>
      <c r="Q398" s="146">
        <v>2.5999999999999998E-4</v>
      </c>
      <c r="R398" s="146">
        <f>Q398*H398</f>
        <v>3.6178999999999994E-3</v>
      </c>
      <c r="S398" s="146">
        <v>0</v>
      </c>
      <c r="T398" s="147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48" t="s">
        <v>338</v>
      </c>
      <c r="AT398" s="148" t="s">
        <v>464</v>
      </c>
      <c r="AU398" s="148" t="s">
        <v>79</v>
      </c>
      <c r="AY398" s="19" t="s">
        <v>151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9" t="s">
        <v>77</v>
      </c>
      <c r="BK398" s="149">
        <f>ROUND(I398*H398,2)</f>
        <v>0</v>
      </c>
      <c r="BL398" s="19" t="s">
        <v>190</v>
      </c>
      <c r="BM398" s="148" t="s">
        <v>770</v>
      </c>
    </row>
    <row r="399" spans="1:65" s="13" customFormat="1">
      <c r="B399" s="155"/>
      <c r="D399" s="156" t="s">
        <v>162</v>
      </c>
      <c r="F399" s="158" t="s">
        <v>771</v>
      </c>
      <c r="H399" s="159">
        <v>13.914999999999999</v>
      </c>
      <c r="I399" s="160"/>
      <c r="L399" s="155"/>
      <c r="M399" s="161"/>
      <c r="N399" s="162"/>
      <c r="O399" s="162"/>
      <c r="P399" s="162"/>
      <c r="Q399" s="162"/>
      <c r="R399" s="162"/>
      <c r="S399" s="162"/>
      <c r="T399" s="163"/>
      <c r="AT399" s="157" t="s">
        <v>162</v>
      </c>
      <c r="AU399" s="157" t="s">
        <v>79</v>
      </c>
      <c r="AV399" s="13" t="s">
        <v>79</v>
      </c>
      <c r="AW399" s="13" t="s">
        <v>4</v>
      </c>
      <c r="AX399" s="13" t="s">
        <v>77</v>
      </c>
      <c r="AY399" s="157" t="s">
        <v>151</v>
      </c>
    </row>
    <row r="400" spans="1:65" s="2" customFormat="1" ht="24.2" customHeight="1">
      <c r="A400" s="34"/>
      <c r="B400" s="136"/>
      <c r="C400" s="137" t="s">
        <v>772</v>
      </c>
      <c r="D400" s="137" t="s">
        <v>154</v>
      </c>
      <c r="E400" s="138" t="s">
        <v>773</v>
      </c>
      <c r="F400" s="139" t="s">
        <v>774</v>
      </c>
      <c r="G400" s="140" t="s">
        <v>167</v>
      </c>
      <c r="H400" s="141">
        <v>45.92</v>
      </c>
      <c r="I400" s="142"/>
      <c r="J400" s="143">
        <f>ROUND(I400*H400,2)</f>
        <v>0</v>
      </c>
      <c r="K400" s="139"/>
      <c r="L400" s="35"/>
      <c r="M400" s="144" t="s">
        <v>3</v>
      </c>
      <c r="N400" s="145" t="s">
        <v>40</v>
      </c>
      <c r="O400" s="55"/>
      <c r="P400" s="146">
        <f>O400*H400</f>
        <v>0</v>
      </c>
      <c r="Q400" s="146">
        <v>9.0000000000000006E-5</v>
      </c>
      <c r="R400" s="146">
        <f>Q400*H400</f>
        <v>4.1328000000000007E-3</v>
      </c>
      <c r="S400" s="146">
        <v>0</v>
      </c>
      <c r="T400" s="147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48" t="s">
        <v>190</v>
      </c>
      <c r="AT400" s="148" t="s">
        <v>154</v>
      </c>
      <c r="AU400" s="148" t="s">
        <v>79</v>
      </c>
      <c r="AY400" s="19" t="s">
        <v>151</v>
      </c>
      <c r="BE400" s="149">
        <f>IF(N400="základní",J400,0)</f>
        <v>0</v>
      </c>
      <c r="BF400" s="149">
        <f>IF(N400="snížená",J400,0)</f>
        <v>0</v>
      </c>
      <c r="BG400" s="149">
        <f>IF(N400="zákl. přenesená",J400,0)</f>
        <v>0</v>
      </c>
      <c r="BH400" s="149">
        <f>IF(N400="sníž. přenesená",J400,0)</f>
        <v>0</v>
      </c>
      <c r="BI400" s="149">
        <f>IF(N400="nulová",J400,0)</f>
        <v>0</v>
      </c>
      <c r="BJ400" s="19" t="s">
        <v>77</v>
      </c>
      <c r="BK400" s="149">
        <f>ROUND(I400*H400,2)</f>
        <v>0</v>
      </c>
      <c r="BL400" s="19" t="s">
        <v>190</v>
      </c>
      <c r="BM400" s="148" t="s">
        <v>775</v>
      </c>
    </row>
    <row r="401" spans="1:65" s="2" customFormat="1">
      <c r="A401" s="34"/>
      <c r="B401" s="35"/>
      <c r="C401" s="34"/>
      <c r="D401" s="150" t="s">
        <v>160</v>
      </c>
      <c r="E401" s="34"/>
      <c r="F401" s="151" t="s">
        <v>776</v>
      </c>
      <c r="G401" s="34"/>
      <c r="H401" s="34"/>
      <c r="I401" s="152"/>
      <c r="J401" s="34"/>
      <c r="K401" s="34"/>
      <c r="L401" s="35"/>
      <c r="M401" s="153"/>
      <c r="N401" s="154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160</v>
      </c>
      <c r="AU401" s="19" t="s">
        <v>79</v>
      </c>
    </row>
    <row r="402" spans="1:65" s="13" customFormat="1">
      <c r="B402" s="155"/>
      <c r="D402" s="156" t="s">
        <v>162</v>
      </c>
      <c r="E402" s="157" t="s">
        <v>3</v>
      </c>
      <c r="F402" s="158" t="s">
        <v>89</v>
      </c>
      <c r="H402" s="159">
        <v>15.37</v>
      </c>
      <c r="I402" s="160"/>
      <c r="L402" s="155"/>
      <c r="M402" s="161"/>
      <c r="N402" s="162"/>
      <c r="O402" s="162"/>
      <c r="P402" s="162"/>
      <c r="Q402" s="162"/>
      <c r="R402" s="162"/>
      <c r="S402" s="162"/>
      <c r="T402" s="163"/>
      <c r="AT402" s="157" t="s">
        <v>162</v>
      </c>
      <c r="AU402" s="157" t="s">
        <v>79</v>
      </c>
      <c r="AV402" s="13" t="s">
        <v>79</v>
      </c>
      <c r="AW402" s="13" t="s">
        <v>31</v>
      </c>
      <c r="AX402" s="13" t="s">
        <v>69</v>
      </c>
      <c r="AY402" s="157" t="s">
        <v>151</v>
      </c>
    </row>
    <row r="403" spans="1:65" s="13" customFormat="1">
      <c r="B403" s="155"/>
      <c r="D403" s="156" t="s">
        <v>162</v>
      </c>
      <c r="E403" s="157" t="s">
        <v>3</v>
      </c>
      <c r="F403" s="158" t="s">
        <v>777</v>
      </c>
      <c r="H403" s="159">
        <v>30.55</v>
      </c>
      <c r="I403" s="160"/>
      <c r="L403" s="155"/>
      <c r="M403" s="161"/>
      <c r="N403" s="162"/>
      <c r="O403" s="162"/>
      <c r="P403" s="162"/>
      <c r="Q403" s="162"/>
      <c r="R403" s="162"/>
      <c r="S403" s="162"/>
      <c r="T403" s="163"/>
      <c r="AT403" s="157" t="s">
        <v>162</v>
      </c>
      <c r="AU403" s="157" t="s">
        <v>79</v>
      </c>
      <c r="AV403" s="13" t="s">
        <v>79</v>
      </c>
      <c r="AW403" s="13" t="s">
        <v>31</v>
      </c>
      <c r="AX403" s="13" t="s">
        <v>69</v>
      </c>
      <c r="AY403" s="157" t="s">
        <v>151</v>
      </c>
    </row>
    <row r="404" spans="1:65" s="14" customFormat="1">
      <c r="B404" s="164"/>
      <c r="D404" s="156" t="s">
        <v>162</v>
      </c>
      <c r="E404" s="165" t="s">
        <v>3</v>
      </c>
      <c r="F404" s="166" t="s">
        <v>164</v>
      </c>
      <c r="H404" s="167">
        <v>45.92</v>
      </c>
      <c r="I404" s="168"/>
      <c r="L404" s="164"/>
      <c r="M404" s="169"/>
      <c r="N404" s="170"/>
      <c r="O404" s="170"/>
      <c r="P404" s="170"/>
      <c r="Q404" s="170"/>
      <c r="R404" s="170"/>
      <c r="S404" s="170"/>
      <c r="T404" s="171"/>
      <c r="AT404" s="165" t="s">
        <v>162</v>
      </c>
      <c r="AU404" s="165" t="s">
        <v>79</v>
      </c>
      <c r="AV404" s="14" t="s">
        <v>158</v>
      </c>
      <c r="AW404" s="14" t="s">
        <v>31</v>
      </c>
      <c r="AX404" s="14" t="s">
        <v>77</v>
      </c>
      <c r="AY404" s="165" t="s">
        <v>151</v>
      </c>
    </row>
    <row r="405" spans="1:65" s="2" customFormat="1" ht="24.2" customHeight="1">
      <c r="A405" s="34"/>
      <c r="B405" s="136"/>
      <c r="C405" s="137" t="s">
        <v>778</v>
      </c>
      <c r="D405" s="137" t="s">
        <v>154</v>
      </c>
      <c r="E405" s="138" t="s">
        <v>779</v>
      </c>
      <c r="F405" s="139" t="s">
        <v>780</v>
      </c>
      <c r="G405" s="140" t="s">
        <v>189</v>
      </c>
      <c r="H405" s="141">
        <v>13</v>
      </c>
      <c r="I405" s="142"/>
      <c r="J405" s="143">
        <f>ROUND(I405*H405,2)</f>
        <v>0</v>
      </c>
      <c r="K405" s="139"/>
      <c r="L405" s="35"/>
      <c r="M405" s="144" t="s">
        <v>3</v>
      </c>
      <c r="N405" s="145" t="s">
        <v>40</v>
      </c>
      <c r="O405" s="55"/>
      <c r="P405" s="146">
        <f>O405*H405</f>
        <v>0</v>
      </c>
      <c r="Q405" s="146">
        <v>0</v>
      </c>
      <c r="R405" s="146">
        <f>Q405*H405</f>
        <v>0</v>
      </c>
      <c r="S405" s="146">
        <v>0</v>
      </c>
      <c r="T405" s="14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48" t="s">
        <v>190</v>
      </c>
      <c r="AT405" s="148" t="s">
        <v>154</v>
      </c>
      <c r="AU405" s="148" t="s">
        <v>79</v>
      </c>
      <c r="AY405" s="19" t="s">
        <v>151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9" t="s">
        <v>77</v>
      </c>
      <c r="BK405" s="149">
        <f>ROUND(I405*H405,2)</f>
        <v>0</v>
      </c>
      <c r="BL405" s="19" t="s">
        <v>190</v>
      </c>
      <c r="BM405" s="148" t="s">
        <v>781</v>
      </c>
    </row>
    <row r="406" spans="1:65" s="2" customFormat="1">
      <c r="A406" s="34"/>
      <c r="B406" s="35"/>
      <c r="C406" s="34"/>
      <c r="D406" s="150" t="s">
        <v>160</v>
      </c>
      <c r="E406" s="34"/>
      <c r="F406" s="151" t="s">
        <v>782</v>
      </c>
      <c r="G406" s="34"/>
      <c r="H406" s="34"/>
      <c r="I406" s="152"/>
      <c r="J406" s="34"/>
      <c r="K406" s="34"/>
      <c r="L406" s="35"/>
      <c r="M406" s="153"/>
      <c r="N406" s="154"/>
      <c r="O406" s="55"/>
      <c r="P406" s="55"/>
      <c r="Q406" s="55"/>
      <c r="R406" s="55"/>
      <c r="S406" s="55"/>
      <c r="T406" s="56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9" t="s">
        <v>160</v>
      </c>
      <c r="AU406" s="19" t="s">
        <v>79</v>
      </c>
    </row>
    <row r="407" spans="1:65" s="13" customFormat="1">
      <c r="B407" s="155"/>
      <c r="D407" s="156" t="s">
        <v>162</v>
      </c>
      <c r="E407" s="157" t="s">
        <v>3</v>
      </c>
      <c r="F407" s="158" t="s">
        <v>783</v>
      </c>
      <c r="H407" s="159">
        <v>3</v>
      </c>
      <c r="I407" s="160"/>
      <c r="L407" s="155"/>
      <c r="M407" s="161"/>
      <c r="N407" s="162"/>
      <c r="O407" s="162"/>
      <c r="P407" s="162"/>
      <c r="Q407" s="162"/>
      <c r="R407" s="162"/>
      <c r="S407" s="162"/>
      <c r="T407" s="163"/>
      <c r="AT407" s="157" t="s">
        <v>162</v>
      </c>
      <c r="AU407" s="157" t="s">
        <v>79</v>
      </c>
      <c r="AV407" s="13" t="s">
        <v>79</v>
      </c>
      <c r="AW407" s="13" t="s">
        <v>31</v>
      </c>
      <c r="AX407" s="13" t="s">
        <v>69</v>
      </c>
      <c r="AY407" s="157" t="s">
        <v>151</v>
      </c>
    </row>
    <row r="408" spans="1:65" s="13" customFormat="1">
      <c r="B408" s="155"/>
      <c r="D408" s="156" t="s">
        <v>162</v>
      </c>
      <c r="E408" s="157" t="s">
        <v>3</v>
      </c>
      <c r="F408" s="158" t="s">
        <v>784</v>
      </c>
      <c r="H408" s="159">
        <v>8</v>
      </c>
      <c r="I408" s="160"/>
      <c r="L408" s="155"/>
      <c r="M408" s="161"/>
      <c r="N408" s="162"/>
      <c r="O408" s="162"/>
      <c r="P408" s="162"/>
      <c r="Q408" s="162"/>
      <c r="R408" s="162"/>
      <c r="S408" s="162"/>
      <c r="T408" s="163"/>
      <c r="AT408" s="157" t="s">
        <v>162</v>
      </c>
      <c r="AU408" s="157" t="s">
        <v>79</v>
      </c>
      <c r="AV408" s="13" t="s">
        <v>79</v>
      </c>
      <c r="AW408" s="13" t="s">
        <v>31</v>
      </c>
      <c r="AX408" s="13" t="s">
        <v>69</v>
      </c>
      <c r="AY408" s="157" t="s">
        <v>151</v>
      </c>
    </row>
    <row r="409" spans="1:65" s="13" customFormat="1">
      <c r="B409" s="155"/>
      <c r="D409" s="156" t="s">
        <v>162</v>
      </c>
      <c r="E409" s="157" t="s">
        <v>3</v>
      </c>
      <c r="F409" s="158" t="s">
        <v>785</v>
      </c>
      <c r="H409" s="159">
        <v>2</v>
      </c>
      <c r="I409" s="160"/>
      <c r="L409" s="155"/>
      <c r="M409" s="161"/>
      <c r="N409" s="162"/>
      <c r="O409" s="162"/>
      <c r="P409" s="162"/>
      <c r="Q409" s="162"/>
      <c r="R409" s="162"/>
      <c r="S409" s="162"/>
      <c r="T409" s="163"/>
      <c r="AT409" s="157" t="s">
        <v>162</v>
      </c>
      <c r="AU409" s="157" t="s">
        <v>79</v>
      </c>
      <c r="AV409" s="13" t="s">
        <v>79</v>
      </c>
      <c r="AW409" s="13" t="s">
        <v>31</v>
      </c>
      <c r="AX409" s="13" t="s">
        <v>69</v>
      </c>
      <c r="AY409" s="157" t="s">
        <v>151</v>
      </c>
    </row>
    <row r="410" spans="1:65" s="14" customFormat="1">
      <c r="B410" s="164"/>
      <c r="D410" s="156" t="s">
        <v>162</v>
      </c>
      <c r="E410" s="165" t="s">
        <v>3</v>
      </c>
      <c r="F410" s="166" t="s">
        <v>164</v>
      </c>
      <c r="H410" s="167">
        <v>13</v>
      </c>
      <c r="I410" s="168"/>
      <c r="L410" s="164"/>
      <c r="M410" s="169"/>
      <c r="N410" s="170"/>
      <c r="O410" s="170"/>
      <c r="P410" s="170"/>
      <c r="Q410" s="170"/>
      <c r="R410" s="170"/>
      <c r="S410" s="170"/>
      <c r="T410" s="171"/>
      <c r="AT410" s="165" t="s">
        <v>162</v>
      </c>
      <c r="AU410" s="165" t="s">
        <v>79</v>
      </c>
      <c r="AV410" s="14" t="s">
        <v>158</v>
      </c>
      <c r="AW410" s="14" t="s">
        <v>31</v>
      </c>
      <c r="AX410" s="14" t="s">
        <v>77</v>
      </c>
      <c r="AY410" s="165" t="s">
        <v>151</v>
      </c>
    </row>
    <row r="411" spans="1:65" s="2" customFormat="1" ht="24.2" customHeight="1">
      <c r="A411" s="34"/>
      <c r="B411" s="136"/>
      <c r="C411" s="137" t="s">
        <v>786</v>
      </c>
      <c r="D411" s="137" t="s">
        <v>154</v>
      </c>
      <c r="E411" s="138" t="s">
        <v>787</v>
      </c>
      <c r="F411" s="139" t="s">
        <v>788</v>
      </c>
      <c r="G411" s="140" t="s">
        <v>189</v>
      </c>
      <c r="H411" s="141">
        <v>1</v>
      </c>
      <c r="I411" s="142"/>
      <c r="J411" s="143">
        <f>ROUND(I411*H411,2)</f>
        <v>0</v>
      </c>
      <c r="K411" s="139"/>
      <c r="L411" s="35"/>
      <c r="M411" s="144" t="s">
        <v>3</v>
      </c>
      <c r="N411" s="145" t="s">
        <v>40</v>
      </c>
      <c r="O411" s="55"/>
      <c r="P411" s="146">
        <f>O411*H411</f>
        <v>0</v>
      </c>
      <c r="Q411" s="146">
        <v>0</v>
      </c>
      <c r="R411" s="146">
        <f>Q411*H411</f>
        <v>0</v>
      </c>
      <c r="S411" s="146">
        <v>0</v>
      </c>
      <c r="T411" s="147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48" t="s">
        <v>190</v>
      </c>
      <c r="AT411" s="148" t="s">
        <v>154</v>
      </c>
      <c r="AU411" s="148" t="s">
        <v>79</v>
      </c>
      <c r="AY411" s="19" t="s">
        <v>151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9" t="s">
        <v>77</v>
      </c>
      <c r="BK411" s="149">
        <f>ROUND(I411*H411,2)</f>
        <v>0</v>
      </c>
      <c r="BL411" s="19" t="s">
        <v>190</v>
      </c>
      <c r="BM411" s="148" t="s">
        <v>789</v>
      </c>
    </row>
    <row r="412" spans="1:65" s="2" customFormat="1">
      <c r="A412" s="34"/>
      <c r="B412" s="35"/>
      <c r="C412" s="34"/>
      <c r="D412" s="150" t="s">
        <v>160</v>
      </c>
      <c r="E412" s="34"/>
      <c r="F412" s="151" t="s">
        <v>790</v>
      </c>
      <c r="G412" s="34"/>
      <c r="H412" s="34"/>
      <c r="I412" s="152"/>
      <c r="J412" s="34"/>
      <c r="K412" s="34"/>
      <c r="L412" s="35"/>
      <c r="M412" s="153"/>
      <c r="N412" s="154"/>
      <c r="O412" s="55"/>
      <c r="P412" s="55"/>
      <c r="Q412" s="55"/>
      <c r="R412" s="55"/>
      <c r="S412" s="55"/>
      <c r="T412" s="56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9" t="s">
        <v>160</v>
      </c>
      <c r="AU412" s="19" t="s">
        <v>79</v>
      </c>
    </row>
    <row r="413" spans="1:65" s="13" customFormat="1">
      <c r="B413" s="155"/>
      <c r="D413" s="156" t="s">
        <v>162</v>
      </c>
      <c r="E413" s="157" t="s">
        <v>3</v>
      </c>
      <c r="F413" s="158" t="s">
        <v>791</v>
      </c>
      <c r="H413" s="159">
        <v>1</v>
      </c>
      <c r="I413" s="160"/>
      <c r="L413" s="155"/>
      <c r="M413" s="161"/>
      <c r="N413" s="162"/>
      <c r="O413" s="162"/>
      <c r="P413" s="162"/>
      <c r="Q413" s="162"/>
      <c r="R413" s="162"/>
      <c r="S413" s="162"/>
      <c r="T413" s="163"/>
      <c r="AT413" s="157" t="s">
        <v>162</v>
      </c>
      <c r="AU413" s="157" t="s">
        <v>79</v>
      </c>
      <c r="AV413" s="13" t="s">
        <v>79</v>
      </c>
      <c r="AW413" s="13" t="s">
        <v>31</v>
      </c>
      <c r="AX413" s="13" t="s">
        <v>77</v>
      </c>
      <c r="AY413" s="157" t="s">
        <v>151</v>
      </c>
    </row>
    <row r="414" spans="1:65" s="2" customFormat="1" ht="33" customHeight="1">
      <c r="A414" s="34"/>
      <c r="B414" s="136"/>
      <c r="C414" s="137" t="s">
        <v>792</v>
      </c>
      <c r="D414" s="137" t="s">
        <v>154</v>
      </c>
      <c r="E414" s="138" t="s">
        <v>793</v>
      </c>
      <c r="F414" s="139" t="s">
        <v>794</v>
      </c>
      <c r="G414" s="140" t="s">
        <v>189</v>
      </c>
      <c r="H414" s="141">
        <v>1</v>
      </c>
      <c r="I414" s="142"/>
      <c r="J414" s="143">
        <f>ROUND(I414*H414,2)</f>
        <v>0</v>
      </c>
      <c r="K414" s="139"/>
      <c r="L414" s="35"/>
      <c r="M414" s="144" t="s">
        <v>3</v>
      </c>
      <c r="N414" s="145" t="s">
        <v>40</v>
      </c>
      <c r="O414" s="55"/>
      <c r="P414" s="146">
        <f>O414*H414</f>
        <v>0</v>
      </c>
      <c r="Q414" s="146">
        <v>0</v>
      </c>
      <c r="R414" s="146">
        <f>Q414*H414</f>
        <v>0</v>
      </c>
      <c r="S414" s="146">
        <v>0</v>
      </c>
      <c r="T414" s="147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48" t="s">
        <v>190</v>
      </c>
      <c r="AT414" s="148" t="s">
        <v>154</v>
      </c>
      <c r="AU414" s="148" t="s">
        <v>79</v>
      </c>
      <c r="AY414" s="19" t="s">
        <v>151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9" t="s">
        <v>77</v>
      </c>
      <c r="BK414" s="149">
        <f>ROUND(I414*H414,2)</f>
        <v>0</v>
      </c>
      <c r="BL414" s="19" t="s">
        <v>190</v>
      </c>
      <c r="BM414" s="148" t="s">
        <v>795</v>
      </c>
    </row>
    <row r="415" spans="1:65" s="2" customFormat="1">
      <c r="A415" s="34"/>
      <c r="B415" s="35"/>
      <c r="C415" s="34"/>
      <c r="D415" s="150" t="s">
        <v>160</v>
      </c>
      <c r="E415" s="34"/>
      <c r="F415" s="151" t="s">
        <v>796</v>
      </c>
      <c r="G415" s="34"/>
      <c r="H415" s="34"/>
      <c r="I415" s="152"/>
      <c r="J415" s="34"/>
      <c r="K415" s="34"/>
      <c r="L415" s="35"/>
      <c r="M415" s="153"/>
      <c r="N415" s="154"/>
      <c r="O415" s="55"/>
      <c r="P415" s="55"/>
      <c r="Q415" s="55"/>
      <c r="R415" s="55"/>
      <c r="S415" s="55"/>
      <c r="T415" s="56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9" t="s">
        <v>160</v>
      </c>
      <c r="AU415" s="19" t="s">
        <v>79</v>
      </c>
    </row>
    <row r="416" spans="1:65" s="13" customFormat="1">
      <c r="B416" s="155"/>
      <c r="D416" s="156" t="s">
        <v>162</v>
      </c>
      <c r="E416" s="157" t="s">
        <v>3</v>
      </c>
      <c r="F416" s="158" t="s">
        <v>797</v>
      </c>
      <c r="H416" s="159">
        <v>1</v>
      </c>
      <c r="I416" s="160"/>
      <c r="L416" s="155"/>
      <c r="M416" s="161"/>
      <c r="N416" s="162"/>
      <c r="O416" s="162"/>
      <c r="P416" s="162"/>
      <c r="Q416" s="162"/>
      <c r="R416" s="162"/>
      <c r="S416" s="162"/>
      <c r="T416" s="163"/>
      <c r="AT416" s="157" t="s">
        <v>162</v>
      </c>
      <c r="AU416" s="157" t="s">
        <v>79</v>
      </c>
      <c r="AV416" s="13" t="s">
        <v>79</v>
      </c>
      <c r="AW416" s="13" t="s">
        <v>31</v>
      </c>
      <c r="AX416" s="13" t="s">
        <v>77</v>
      </c>
      <c r="AY416" s="157" t="s">
        <v>151</v>
      </c>
    </row>
    <row r="417" spans="1:65" s="2" customFormat="1" ht="24.2" customHeight="1">
      <c r="A417" s="34"/>
      <c r="B417" s="136"/>
      <c r="C417" s="137" t="s">
        <v>798</v>
      </c>
      <c r="D417" s="137" t="s">
        <v>154</v>
      </c>
      <c r="E417" s="138" t="s">
        <v>799</v>
      </c>
      <c r="F417" s="139" t="s">
        <v>800</v>
      </c>
      <c r="G417" s="140" t="s">
        <v>167</v>
      </c>
      <c r="H417" s="141">
        <v>15</v>
      </c>
      <c r="I417" s="142"/>
      <c r="J417" s="143">
        <f>ROUND(I417*H417,2)</f>
        <v>0</v>
      </c>
      <c r="K417" s="139"/>
      <c r="L417" s="35"/>
      <c r="M417" s="144" t="s">
        <v>3</v>
      </c>
      <c r="N417" s="145" t="s">
        <v>40</v>
      </c>
      <c r="O417" s="55"/>
      <c r="P417" s="146">
        <f>O417*H417</f>
        <v>0</v>
      </c>
      <c r="Q417" s="146">
        <v>9.5200000000000005E-4</v>
      </c>
      <c r="R417" s="146">
        <f>Q417*H417</f>
        <v>1.4280000000000001E-2</v>
      </c>
      <c r="S417" s="146">
        <v>0</v>
      </c>
      <c r="T417" s="147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48" t="s">
        <v>190</v>
      </c>
      <c r="AT417" s="148" t="s">
        <v>154</v>
      </c>
      <c r="AU417" s="148" t="s">
        <v>79</v>
      </c>
      <c r="AY417" s="19" t="s">
        <v>151</v>
      </c>
      <c r="BE417" s="149">
        <f>IF(N417="základní",J417,0)</f>
        <v>0</v>
      </c>
      <c r="BF417" s="149">
        <f>IF(N417="snížená",J417,0)</f>
        <v>0</v>
      </c>
      <c r="BG417" s="149">
        <f>IF(N417="zákl. přenesená",J417,0)</f>
        <v>0</v>
      </c>
      <c r="BH417" s="149">
        <f>IF(N417="sníž. přenesená",J417,0)</f>
        <v>0</v>
      </c>
      <c r="BI417" s="149">
        <f>IF(N417="nulová",J417,0)</f>
        <v>0</v>
      </c>
      <c r="BJ417" s="19" t="s">
        <v>77</v>
      </c>
      <c r="BK417" s="149">
        <f>ROUND(I417*H417,2)</f>
        <v>0</v>
      </c>
      <c r="BL417" s="19" t="s">
        <v>190</v>
      </c>
      <c r="BM417" s="148" t="s">
        <v>801</v>
      </c>
    </row>
    <row r="418" spans="1:65" s="2" customFormat="1">
      <c r="A418" s="34"/>
      <c r="B418" s="35"/>
      <c r="C418" s="34"/>
      <c r="D418" s="150" t="s">
        <v>160</v>
      </c>
      <c r="E418" s="34"/>
      <c r="F418" s="151" t="s">
        <v>802</v>
      </c>
      <c r="G418" s="34"/>
      <c r="H418" s="34"/>
      <c r="I418" s="152"/>
      <c r="J418" s="34"/>
      <c r="K418" s="34"/>
      <c r="L418" s="35"/>
      <c r="M418" s="153"/>
      <c r="N418" s="154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9" t="s">
        <v>160</v>
      </c>
      <c r="AU418" s="19" t="s">
        <v>79</v>
      </c>
    </row>
    <row r="419" spans="1:65" s="13" customFormat="1">
      <c r="B419" s="155"/>
      <c r="D419" s="156" t="s">
        <v>162</v>
      </c>
      <c r="E419" s="157" t="s">
        <v>3</v>
      </c>
      <c r="F419" s="158" t="s">
        <v>803</v>
      </c>
      <c r="H419" s="159">
        <v>0.9</v>
      </c>
      <c r="I419" s="160"/>
      <c r="L419" s="155"/>
      <c r="M419" s="161"/>
      <c r="N419" s="162"/>
      <c r="O419" s="162"/>
      <c r="P419" s="162"/>
      <c r="Q419" s="162"/>
      <c r="R419" s="162"/>
      <c r="S419" s="162"/>
      <c r="T419" s="163"/>
      <c r="AT419" s="157" t="s">
        <v>162</v>
      </c>
      <c r="AU419" s="157" t="s">
        <v>79</v>
      </c>
      <c r="AV419" s="13" t="s">
        <v>79</v>
      </c>
      <c r="AW419" s="13" t="s">
        <v>31</v>
      </c>
      <c r="AX419" s="13" t="s">
        <v>69</v>
      </c>
      <c r="AY419" s="157" t="s">
        <v>151</v>
      </c>
    </row>
    <row r="420" spans="1:65" s="13" customFormat="1">
      <c r="B420" s="155"/>
      <c r="D420" s="156" t="s">
        <v>162</v>
      </c>
      <c r="E420" s="157" t="s">
        <v>3</v>
      </c>
      <c r="F420" s="158" t="s">
        <v>804</v>
      </c>
      <c r="H420" s="159">
        <v>14.1</v>
      </c>
      <c r="I420" s="160"/>
      <c r="L420" s="155"/>
      <c r="M420" s="161"/>
      <c r="N420" s="162"/>
      <c r="O420" s="162"/>
      <c r="P420" s="162"/>
      <c r="Q420" s="162"/>
      <c r="R420" s="162"/>
      <c r="S420" s="162"/>
      <c r="T420" s="163"/>
      <c r="AT420" s="157" t="s">
        <v>162</v>
      </c>
      <c r="AU420" s="157" t="s">
        <v>79</v>
      </c>
      <c r="AV420" s="13" t="s">
        <v>79</v>
      </c>
      <c r="AW420" s="13" t="s">
        <v>31</v>
      </c>
      <c r="AX420" s="13" t="s">
        <v>69</v>
      </c>
      <c r="AY420" s="157" t="s">
        <v>151</v>
      </c>
    </row>
    <row r="421" spans="1:65" s="14" customFormat="1">
      <c r="B421" s="164"/>
      <c r="D421" s="156" t="s">
        <v>162</v>
      </c>
      <c r="E421" s="165" t="s">
        <v>3</v>
      </c>
      <c r="F421" s="166" t="s">
        <v>164</v>
      </c>
      <c r="H421" s="167">
        <v>15</v>
      </c>
      <c r="I421" s="168"/>
      <c r="L421" s="164"/>
      <c r="M421" s="169"/>
      <c r="N421" s="170"/>
      <c r="O421" s="170"/>
      <c r="P421" s="170"/>
      <c r="Q421" s="170"/>
      <c r="R421" s="170"/>
      <c r="S421" s="170"/>
      <c r="T421" s="171"/>
      <c r="AT421" s="165" t="s">
        <v>162</v>
      </c>
      <c r="AU421" s="165" t="s">
        <v>79</v>
      </c>
      <c r="AV421" s="14" t="s">
        <v>158</v>
      </c>
      <c r="AW421" s="14" t="s">
        <v>31</v>
      </c>
      <c r="AX421" s="14" t="s">
        <v>77</v>
      </c>
      <c r="AY421" s="165" t="s">
        <v>151</v>
      </c>
    </row>
    <row r="422" spans="1:65" s="2" customFormat="1" ht="24.2" customHeight="1">
      <c r="A422" s="34"/>
      <c r="B422" s="136"/>
      <c r="C422" s="179" t="s">
        <v>805</v>
      </c>
      <c r="D422" s="179" t="s">
        <v>464</v>
      </c>
      <c r="E422" s="180" t="s">
        <v>751</v>
      </c>
      <c r="F422" s="181" t="s">
        <v>752</v>
      </c>
      <c r="G422" s="182" t="s">
        <v>82</v>
      </c>
      <c r="H422" s="183">
        <v>4.5</v>
      </c>
      <c r="I422" s="184"/>
      <c r="J422" s="185">
        <f>ROUND(I422*H422,2)</f>
        <v>0</v>
      </c>
      <c r="K422" s="181"/>
      <c r="L422" s="186"/>
      <c r="M422" s="187" t="s">
        <v>3</v>
      </c>
      <c r="N422" s="188" t="s">
        <v>40</v>
      </c>
      <c r="O422" s="55"/>
      <c r="P422" s="146">
        <f>O422*H422</f>
        <v>0</v>
      </c>
      <c r="Q422" s="146">
        <v>1.9E-2</v>
      </c>
      <c r="R422" s="146">
        <f>Q422*H422</f>
        <v>8.5499999999999993E-2</v>
      </c>
      <c r="S422" s="146">
        <v>0</v>
      </c>
      <c r="T422" s="147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48" t="s">
        <v>338</v>
      </c>
      <c r="AT422" s="148" t="s">
        <v>464</v>
      </c>
      <c r="AU422" s="148" t="s">
        <v>79</v>
      </c>
      <c r="AY422" s="19" t="s">
        <v>151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9" t="s">
        <v>77</v>
      </c>
      <c r="BK422" s="149">
        <f>ROUND(I422*H422,2)</f>
        <v>0</v>
      </c>
      <c r="BL422" s="19" t="s">
        <v>190</v>
      </c>
      <c r="BM422" s="148" t="s">
        <v>806</v>
      </c>
    </row>
    <row r="423" spans="1:65" s="13" customFormat="1">
      <c r="B423" s="155"/>
      <c r="D423" s="156" t="s">
        <v>162</v>
      </c>
      <c r="F423" s="158" t="s">
        <v>807</v>
      </c>
      <c r="H423" s="159">
        <v>4.5</v>
      </c>
      <c r="I423" s="160"/>
      <c r="L423" s="155"/>
      <c r="M423" s="161"/>
      <c r="N423" s="162"/>
      <c r="O423" s="162"/>
      <c r="P423" s="162"/>
      <c r="Q423" s="162"/>
      <c r="R423" s="162"/>
      <c r="S423" s="162"/>
      <c r="T423" s="163"/>
      <c r="AT423" s="157" t="s">
        <v>162</v>
      </c>
      <c r="AU423" s="157" t="s">
        <v>79</v>
      </c>
      <c r="AV423" s="13" t="s">
        <v>79</v>
      </c>
      <c r="AW423" s="13" t="s">
        <v>4</v>
      </c>
      <c r="AX423" s="13" t="s">
        <v>77</v>
      </c>
      <c r="AY423" s="157" t="s">
        <v>151</v>
      </c>
    </row>
    <row r="424" spans="1:65" s="2" customFormat="1" ht="49.15" customHeight="1">
      <c r="A424" s="34"/>
      <c r="B424" s="136"/>
      <c r="C424" s="137" t="s">
        <v>808</v>
      </c>
      <c r="D424" s="137" t="s">
        <v>154</v>
      </c>
      <c r="E424" s="138" t="s">
        <v>809</v>
      </c>
      <c r="F424" s="139" t="s">
        <v>810</v>
      </c>
      <c r="G424" s="140" t="s">
        <v>295</v>
      </c>
      <c r="H424" s="141">
        <v>1.0760000000000001</v>
      </c>
      <c r="I424" s="142"/>
      <c r="J424" s="143">
        <f>ROUND(I424*H424,2)</f>
        <v>0</v>
      </c>
      <c r="K424" s="139"/>
      <c r="L424" s="35"/>
      <c r="M424" s="144" t="s">
        <v>3</v>
      </c>
      <c r="N424" s="145" t="s">
        <v>40</v>
      </c>
      <c r="O424" s="55"/>
      <c r="P424" s="146">
        <f>O424*H424</f>
        <v>0</v>
      </c>
      <c r="Q424" s="146">
        <v>0</v>
      </c>
      <c r="R424" s="146">
        <f>Q424*H424</f>
        <v>0</v>
      </c>
      <c r="S424" s="146">
        <v>0</v>
      </c>
      <c r="T424" s="147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48" t="s">
        <v>190</v>
      </c>
      <c r="AT424" s="148" t="s">
        <v>154</v>
      </c>
      <c r="AU424" s="148" t="s">
        <v>79</v>
      </c>
      <c r="AY424" s="19" t="s">
        <v>151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9" t="s">
        <v>77</v>
      </c>
      <c r="BK424" s="149">
        <f>ROUND(I424*H424,2)</f>
        <v>0</v>
      </c>
      <c r="BL424" s="19" t="s">
        <v>190</v>
      </c>
      <c r="BM424" s="148" t="s">
        <v>811</v>
      </c>
    </row>
    <row r="425" spans="1:65" s="2" customFormat="1">
      <c r="A425" s="34"/>
      <c r="B425" s="35"/>
      <c r="C425" s="34"/>
      <c r="D425" s="150" t="s">
        <v>160</v>
      </c>
      <c r="E425" s="34"/>
      <c r="F425" s="151" t="s">
        <v>812</v>
      </c>
      <c r="G425" s="34"/>
      <c r="H425" s="34"/>
      <c r="I425" s="152"/>
      <c r="J425" s="34"/>
      <c r="K425" s="34"/>
      <c r="L425" s="35"/>
      <c r="M425" s="153"/>
      <c r="N425" s="154"/>
      <c r="O425" s="55"/>
      <c r="P425" s="55"/>
      <c r="Q425" s="55"/>
      <c r="R425" s="55"/>
      <c r="S425" s="55"/>
      <c r="T425" s="56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9" t="s">
        <v>160</v>
      </c>
      <c r="AU425" s="19" t="s">
        <v>79</v>
      </c>
    </row>
    <row r="426" spans="1:65" s="12" customFormat="1" ht="22.9" customHeight="1">
      <c r="B426" s="123"/>
      <c r="D426" s="124" t="s">
        <v>68</v>
      </c>
      <c r="E426" s="134" t="s">
        <v>813</v>
      </c>
      <c r="F426" s="134" t="s">
        <v>814</v>
      </c>
      <c r="I426" s="126"/>
      <c r="J426" s="135">
        <f>BK426</f>
        <v>0</v>
      </c>
      <c r="L426" s="123"/>
      <c r="M426" s="128"/>
      <c r="N426" s="129"/>
      <c r="O426" s="129"/>
      <c r="P426" s="130">
        <f>SUM(P427:P436)</f>
        <v>0</v>
      </c>
      <c r="Q426" s="129"/>
      <c r="R426" s="130">
        <f>SUM(R427:R436)</f>
        <v>1.1139000000000001E-3</v>
      </c>
      <c r="S426" s="129"/>
      <c r="T426" s="131">
        <f>SUM(T427:T436)</f>
        <v>0</v>
      </c>
      <c r="AR426" s="124" t="s">
        <v>79</v>
      </c>
      <c r="AT426" s="132" t="s">
        <v>68</v>
      </c>
      <c r="AU426" s="132" t="s">
        <v>77</v>
      </c>
      <c r="AY426" s="124" t="s">
        <v>151</v>
      </c>
      <c r="BK426" s="133">
        <f>SUM(BK427:BK436)</f>
        <v>0</v>
      </c>
    </row>
    <row r="427" spans="1:65" s="2" customFormat="1" ht="24.2" customHeight="1">
      <c r="A427" s="34"/>
      <c r="B427" s="136"/>
      <c r="C427" s="137" t="s">
        <v>815</v>
      </c>
      <c r="D427" s="137" t="s">
        <v>154</v>
      </c>
      <c r="E427" s="138" t="s">
        <v>816</v>
      </c>
      <c r="F427" s="139" t="s">
        <v>817</v>
      </c>
      <c r="G427" s="140" t="s">
        <v>82</v>
      </c>
      <c r="H427" s="141">
        <v>2.37</v>
      </c>
      <c r="I427" s="142"/>
      <c r="J427" s="143">
        <f>ROUND(I427*H427,2)</f>
        <v>0</v>
      </c>
      <c r="K427" s="139"/>
      <c r="L427" s="35"/>
      <c r="M427" s="144" t="s">
        <v>3</v>
      </c>
      <c r="N427" s="145" t="s">
        <v>40</v>
      </c>
      <c r="O427" s="55"/>
      <c r="P427" s="146">
        <f>O427*H427</f>
        <v>0</v>
      </c>
      <c r="Q427" s="146">
        <v>6.0000000000000002E-5</v>
      </c>
      <c r="R427" s="146">
        <f>Q427*H427</f>
        <v>1.4220000000000001E-4</v>
      </c>
      <c r="S427" s="146">
        <v>0</v>
      </c>
      <c r="T427" s="147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48" t="s">
        <v>190</v>
      </c>
      <c r="AT427" s="148" t="s">
        <v>154</v>
      </c>
      <c r="AU427" s="148" t="s">
        <v>79</v>
      </c>
      <c r="AY427" s="19" t="s">
        <v>151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9" t="s">
        <v>77</v>
      </c>
      <c r="BK427" s="149">
        <f>ROUND(I427*H427,2)</f>
        <v>0</v>
      </c>
      <c r="BL427" s="19" t="s">
        <v>190</v>
      </c>
      <c r="BM427" s="148" t="s">
        <v>818</v>
      </c>
    </row>
    <row r="428" spans="1:65" s="2" customFormat="1">
      <c r="A428" s="34"/>
      <c r="B428" s="35"/>
      <c r="C428" s="34"/>
      <c r="D428" s="150" t="s">
        <v>160</v>
      </c>
      <c r="E428" s="34"/>
      <c r="F428" s="151" t="s">
        <v>819</v>
      </c>
      <c r="G428" s="34"/>
      <c r="H428" s="34"/>
      <c r="I428" s="152"/>
      <c r="J428" s="34"/>
      <c r="K428" s="34"/>
      <c r="L428" s="35"/>
      <c r="M428" s="153"/>
      <c r="N428" s="154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9" t="s">
        <v>160</v>
      </c>
      <c r="AU428" s="19" t="s">
        <v>79</v>
      </c>
    </row>
    <row r="429" spans="1:65" s="13" customFormat="1">
      <c r="B429" s="155"/>
      <c r="D429" s="156" t="s">
        <v>162</v>
      </c>
      <c r="E429" s="157" t="s">
        <v>3</v>
      </c>
      <c r="F429" s="158" t="s">
        <v>820</v>
      </c>
      <c r="H429" s="159">
        <v>2.37</v>
      </c>
      <c r="I429" s="160"/>
      <c r="L429" s="155"/>
      <c r="M429" s="161"/>
      <c r="N429" s="162"/>
      <c r="O429" s="162"/>
      <c r="P429" s="162"/>
      <c r="Q429" s="162"/>
      <c r="R429" s="162"/>
      <c r="S429" s="162"/>
      <c r="T429" s="163"/>
      <c r="AT429" s="157" t="s">
        <v>162</v>
      </c>
      <c r="AU429" s="157" t="s">
        <v>79</v>
      </c>
      <c r="AV429" s="13" t="s">
        <v>79</v>
      </c>
      <c r="AW429" s="13" t="s">
        <v>31</v>
      </c>
      <c r="AX429" s="13" t="s">
        <v>77</v>
      </c>
      <c r="AY429" s="157" t="s">
        <v>151</v>
      </c>
    </row>
    <row r="430" spans="1:65" s="2" customFormat="1" ht="37.9" customHeight="1">
      <c r="A430" s="34"/>
      <c r="B430" s="136"/>
      <c r="C430" s="137" t="s">
        <v>821</v>
      </c>
      <c r="D430" s="137" t="s">
        <v>154</v>
      </c>
      <c r="E430" s="138" t="s">
        <v>822</v>
      </c>
      <c r="F430" s="139" t="s">
        <v>823</v>
      </c>
      <c r="G430" s="140" t="s">
        <v>82</v>
      </c>
      <c r="H430" s="141">
        <v>2.37</v>
      </c>
      <c r="I430" s="142"/>
      <c r="J430" s="143">
        <f>ROUND(I430*H430,2)</f>
        <v>0</v>
      </c>
      <c r="K430" s="139"/>
      <c r="L430" s="35"/>
      <c r="M430" s="144" t="s">
        <v>3</v>
      </c>
      <c r="N430" s="145" t="s">
        <v>40</v>
      </c>
      <c r="O430" s="55"/>
      <c r="P430" s="146">
        <f>O430*H430</f>
        <v>0</v>
      </c>
      <c r="Q430" s="146">
        <v>6.9999999999999994E-5</v>
      </c>
      <c r="R430" s="146">
        <f>Q430*H430</f>
        <v>1.6589999999999999E-4</v>
      </c>
      <c r="S430" s="146">
        <v>0</v>
      </c>
      <c r="T430" s="147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48" t="s">
        <v>190</v>
      </c>
      <c r="AT430" s="148" t="s">
        <v>154</v>
      </c>
      <c r="AU430" s="148" t="s">
        <v>79</v>
      </c>
      <c r="AY430" s="19" t="s">
        <v>151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9" t="s">
        <v>77</v>
      </c>
      <c r="BK430" s="149">
        <f>ROUND(I430*H430,2)</f>
        <v>0</v>
      </c>
      <c r="BL430" s="19" t="s">
        <v>190</v>
      </c>
      <c r="BM430" s="148" t="s">
        <v>824</v>
      </c>
    </row>
    <row r="431" spans="1:65" s="2" customFormat="1">
      <c r="A431" s="34"/>
      <c r="B431" s="35"/>
      <c r="C431" s="34"/>
      <c r="D431" s="150" t="s">
        <v>160</v>
      </c>
      <c r="E431" s="34"/>
      <c r="F431" s="151" t="s">
        <v>825</v>
      </c>
      <c r="G431" s="34"/>
      <c r="H431" s="34"/>
      <c r="I431" s="152"/>
      <c r="J431" s="34"/>
      <c r="K431" s="34"/>
      <c r="L431" s="35"/>
      <c r="M431" s="153"/>
      <c r="N431" s="154"/>
      <c r="O431" s="55"/>
      <c r="P431" s="55"/>
      <c r="Q431" s="55"/>
      <c r="R431" s="55"/>
      <c r="S431" s="55"/>
      <c r="T431" s="56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9" t="s">
        <v>160</v>
      </c>
      <c r="AU431" s="19" t="s">
        <v>79</v>
      </c>
    </row>
    <row r="432" spans="1:65" s="13" customFormat="1">
      <c r="B432" s="155"/>
      <c r="D432" s="156" t="s">
        <v>162</v>
      </c>
      <c r="E432" s="157" t="s">
        <v>3</v>
      </c>
      <c r="F432" s="158" t="s">
        <v>820</v>
      </c>
      <c r="H432" s="159">
        <v>2.37</v>
      </c>
      <c r="I432" s="160"/>
      <c r="L432" s="155"/>
      <c r="M432" s="161"/>
      <c r="N432" s="162"/>
      <c r="O432" s="162"/>
      <c r="P432" s="162"/>
      <c r="Q432" s="162"/>
      <c r="R432" s="162"/>
      <c r="S432" s="162"/>
      <c r="T432" s="163"/>
      <c r="AT432" s="157" t="s">
        <v>162</v>
      </c>
      <c r="AU432" s="157" t="s">
        <v>79</v>
      </c>
      <c r="AV432" s="13" t="s">
        <v>79</v>
      </c>
      <c r="AW432" s="13" t="s">
        <v>31</v>
      </c>
      <c r="AX432" s="13" t="s">
        <v>77</v>
      </c>
      <c r="AY432" s="157" t="s">
        <v>151</v>
      </c>
    </row>
    <row r="433" spans="1:65" s="2" customFormat="1" ht="24.2" customHeight="1">
      <c r="A433" s="34"/>
      <c r="B433" s="136"/>
      <c r="C433" s="137" t="s">
        <v>826</v>
      </c>
      <c r="D433" s="137" t="s">
        <v>154</v>
      </c>
      <c r="E433" s="138" t="s">
        <v>827</v>
      </c>
      <c r="F433" s="139" t="s">
        <v>828</v>
      </c>
      <c r="G433" s="140" t="s">
        <v>82</v>
      </c>
      <c r="H433" s="141">
        <v>2.37</v>
      </c>
      <c r="I433" s="142"/>
      <c r="J433" s="143">
        <f>ROUND(I433*H433,2)</f>
        <v>0</v>
      </c>
      <c r="K433" s="139"/>
      <c r="L433" s="35"/>
      <c r="M433" s="144" t="s">
        <v>3</v>
      </c>
      <c r="N433" s="145" t="s">
        <v>40</v>
      </c>
      <c r="O433" s="55"/>
      <c r="P433" s="146">
        <f>O433*H433</f>
        <v>0</v>
      </c>
      <c r="Q433" s="146">
        <v>1.7000000000000001E-4</v>
      </c>
      <c r="R433" s="146">
        <f>Q433*H433</f>
        <v>4.0290000000000004E-4</v>
      </c>
      <c r="S433" s="146">
        <v>0</v>
      </c>
      <c r="T433" s="147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48" t="s">
        <v>190</v>
      </c>
      <c r="AT433" s="148" t="s">
        <v>154</v>
      </c>
      <c r="AU433" s="148" t="s">
        <v>79</v>
      </c>
      <c r="AY433" s="19" t="s">
        <v>151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9" t="s">
        <v>77</v>
      </c>
      <c r="BK433" s="149">
        <f>ROUND(I433*H433,2)</f>
        <v>0</v>
      </c>
      <c r="BL433" s="19" t="s">
        <v>190</v>
      </c>
      <c r="BM433" s="148" t="s">
        <v>829</v>
      </c>
    </row>
    <row r="434" spans="1:65" s="2" customFormat="1">
      <c r="A434" s="34"/>
      <c r="B434" s="35"/>
      <c r="C434" s="34"/>
      <c r="D434" s="150" t="s">
        <v>160</v>
      </c>
      <c r="E434" s="34"/>
      <c r="F434" s="151" t="s">
        <v>830</v>
      </c>
      <c r="G434" s="34"/>
      <c r="H434" s="34"/>
      <c r="I434" s="152"/>
      <c r="J434" s="34"/>
      <c r="K434" s="34"/>
      <c r="L434" s="35"/>
      <c r="M434" s="153"/>
      <c r="N434" s="154"/>
      <c r="O434" s="55"/>
      <c r="P434" s="55"/>
      <c r="Q434" s="55"/>
      <c r="R434" s="55"/>
      <c r="S434" s="55"/>
      <c r="T434" s="56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9" t="s">
        <v>160</v>
      </c>
      <c r="AU434" s="19" t="s">
        <v>79</v>
      </c>
    </row>
    <row r="435" spans="1:65" s="2" customFormat="1" ht="24.2" customHeight="1">
      <c r="A435" s="34"/>
      <c r="B435" s="136"/>
      <c r="C435" s="137" t="s">
        <v>831</v>
      </c>
      <c r="D435" s="137" t="s">
        <v>154</v>
      </c>
      <c r="E435" s="138" t="s">
        <v>832</v>
      </c>
      <c r="F435" s="139" t="s">
        <v>833</v>
      </c>
      <c r="G435" s="140" t="s">
        <v>82</v>
      </c>
      <c r="H435" s="141">
        <v>2.37</v>
      </c>
      <c r="I435" s="142"/>
      <c r="J435" s="143">
        <f>ROUND(I435*H435,2)</f>
        <v>0</v>
      </c>
      <c r="K435" s="139"/>
      <c r="L435" s="35"/>
      <c r="M435" s="144" t="s">
        <v>3</v>
      </c>
      <c r="N435" s="145" t="s">
        <v>40</v>
      </c>
      <c r="O435" s="55"/>
      <c r="P435" s="146">
        <f>O435*H435</f>
        <v>0</v>
      </c>
      <c r="Q435" s="146">
        <v>1.7000000000000001E-4</v>
      </c>
      <c r="R435" s="146">
        <f>Q435*H435</f>
        <v>4.0290000000000004E-4</v>
      </c>
      <c r="S435" s="146">
        <v>0</v>
      </c>
      <c r="T435" s="147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48" t="s">
        <v>190</v>
      </c>
      <c r="AT435" s="148" t="s">
        <v>154</v>
      </c>
      <c r="AU435" s="148" t="s">
        <v>79</v>
      </c>
      <c r="AY435" s="19" t="s">
        <v>151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9" t="s">
        <v>77</v>
      </c>
      <c r="BK435" s="149">
        <f>ROUND(I435*H435,2)</f>
        <v>0</v>
      </c>
      <c r="BL435" s="19" t="s">
        <v>190</v>
      </c>
      <c r="BM435" s="148" t="s">
        <v>834</v>
      </c>
    </row>
    <row r="436" spans="1:65" s="2" customFormat="1">
      <c r="A436" s="34"/>
      <c r="B436" s="35"/>
      <c r="C436" s="34"/>
      <c r="D436" s="150" t="s">
        <v>160</v>
      </c>
      <c r="E436" s="34"/>
      <c r="F436" s="151" t="s">
        <v>835</v>
      </c>
      <c r="G436" s="34"/>
      <c r="H436" s="34"/>
      <c r="I436" s="152"/>
      <c r="J436" s="34"/>
      <c r="K436" s="34"/>
      <c r="L436" s="35"/>
      <c r="M436" s="153"/>
      <c r="N436" s="154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9" t="s">
        <v>160</v>
      </c>
      <c r="AU436" s="19" t="s">
        <v>79</v>
      </c>
    </row>
    <row r="437" spans="1:65" s="12" customFormat="1" ht="25.9" customHeight="1">
      <c r="B437" s="123"/>
      <c r="D437" s="124" t="s">
        <v>68</v>
      </c>
      <c r="E437" s="125" t="s">
        <v>464</v>
      </c>
      <c r="F437" s="125" t="s">
        <v>836</v>
      </c>
      <c r="I437" s="126"/>
      <c r="J437" s="127">
        <f>BK437</f>
        <v>0</v>
      </c>
      <c r="L437" s="123"/>
      <c r="M437" s="128"/>
      <c r="N437" s="129"/>
      <c r="O437" s="129"/>
      <c r="P437" s="130">
        <f>P438</f>
        <v>0</v>
      </c>
      <c r="Q437" s="129"/>
      <c r="R437" s="130">
        <f>R438</f>
        <v>7.2200000000000007E-3</v>
      </c>
      <c r="S437" s="129"/>
      <c r="T437" s="131">
        <f>T438</f>
        <v>0</v>
      </c>
      <c r="AR437" s="124" t="s">
        <v>84</v>
      </c>
      <c r="AT437" s="132" t="s">
        <v>68</v>
      </c>
      <c r="AU437" s="132" t="s">
        <v>69</v>
      </c>
      <c r="AY437" s="124" t="s">
        <v>151</v>
      </c>
      <c r="BK437" s="133">
        <f>BK438</f>
        <v>0</v>
      </c>
    </row>
    <row r="438" spans="1:65" s="12" customFormat="1" ht="22.9" customHeight="1">
      <c r="B438" s="123"/>
      <c r="D438" s="124" t="s">
        <v>68</v>
      </c>
      <c r="E438" s="134" t="s">
        <v>837</v>
      </c>
      <c r="F438" s="134" t="s">
        <v>838</v>
      </c>
      <c r="I438" s="126"/>
      <c r="J438" s="135">
        <f>BK438</f>
        <v>0</v>
      </c>
      <c r="L438" s="123"/>
      <c r="M438" s="128"/>
      <c r="N438" s="129"/>
      <c r="O438" s="129"/>
      <c r="P438" s="130">
        <f>P439+SUM(P440:P443)+P450+P455+P461+P471</f>
        <v>0</v>
      </c>
      <c r="Q438" s="129"/>
      <c r="R438" s="130">
        <f>R439+SUM(R440:R443)+R450+R455+R461+R471</f>
        <v>7.2200000000000007E-3</v>
      </c>
      <c r="S438" s="129"/>
      <c r="T438" s="131">
        <f>T439+SUM(T440:T443)+T450+T455+T461+T471</f>
        <v>0</v>
      </c>
      <c r="AR438" s="124" t="s">
        <v>84</v>
      </c>
      <c r="AT438" s="132" t="s">
        <v>68</v>
      </c>
      <c r="AU438" s="132" t="s">
        <v>77</v>
      </c>
      <c r="AY438" s="124" t="s">
        <v>151</v>
      </c>
      <c r="BK438" s="133">
        <f>BK439+SUM(BK440:BK443)+BK450+BK455+BK461+BK471</f>
        <v>0</v>
      </c>
    </row>
    <row r="439" spans="1:65" s="2" customFormat="1" ht="44.25" customHeight="1">
      <c r="A439" s="34"/>
      <c r="B439" s="136"/>
      <c r="C439" s="137" t="s">
        <v>839</v>
      </c>
      <c r="D439" s="137" t="s">
        <v>154</v>
      </c>
      <c r="E439" s="138" t="s">
        <v>840</v>
      </c>
      <c r="F439" s="139" t="s">
        <v>841</v>
      </c>
      <c r="G439" s="140" t="s">
        <v>189</v>
      </c>
      <c r="H439" s="141">
        <v>1</v>
      </c>
      <c r="I439" s="142"/>
      <c r="J439" s="143">
        <f>ROUND(I439*H439,2)</f>
        <v>0</v>
      </c>
      <c r="K439" s="139"/>
      <c r="L439" s="35"/>
      <c r="M439" s="144" t="s">
        <v>3</v>
      </c>
      <c r="N439" s="145" t="s">
        <v>40</v>
      </c>
      <c r="O439" s="55"/>
      <c r="P439" s="146">
        <f>O439*H439</f>
        <v>0</v>
      </c>
      <c r="Q439" s="146">
        <v>0</v>
      </c>
      <c r="R439" s="146">
        <f>Q439*H439</f>
        <v>0</v>
      </c>
      <c r="S439" s="146">
        <v>0</v>
      </c>
      <c r="T439" s="147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48" t="s">
        <v>190</v>
      </c>
      <c r="AT439" s="148" t="s">
        <v>154</v>
      </c>
      <c r="AU439" s="148" t="s">
        <v>79</v>
      </c>
      <c r="AY439" s="19" t="s">
        <v>151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9" t="s">
        <v>77</v>
      </c>
      <c r="BK439" s="149">
        <f>ROUND(I439*H439,2)</f>
        <v>0</v>
      </c>
      <c r="BL439" s="19" t="s">
        <v>190</v>
      </c>
      <c r="BM439" s="148" t="s">
        <v>842</v>
      </c>
    </row>
    <row r="440" spans="1:65" s="2" customFormat="1">
      <c r="A440" s="34"/>
      <c r="B440" s="35"/>
      <c r="C440" s="34"/>
      <c r="D440" s="150" t="s">
        <v>160</v>
      </c>
      <c r="E440" s="34"/>
      <c r="F440" s="151" t="s">
        <v>843</v>
      </c>
      <c r="G440" s="34"/>
      <c r="H440" s="34"/>
      <c r="I440" s="152"/>
      <c r="J440" s="34"/>
      <c r="K440" s="34"/>
      <c r="L440" s="35"/>
      <c r="M440" s="153"/>
      <c r="N440" s="154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160</v>
      </c>
      <c r="AU440" s="19" t="s">
        <v>79</v>
      </c>
    </row>
    <row r="441" spans="1:65" s="2" customFormat="1" ht="49.15" customHeight="1">
      <c r="A441" s="34"/>
      <c r="B441" s="136"/>
      <c r="C441" s="137" t="s">
        <v>844</v>
      </c>
      <c r="D441" s="137" t="s">
        <v>154</v>
      </c>
      <c r="E441" s="138" t="s">
        <v>845</v>
      </c>
      <c r="F441" s="139" t="s">
        <v>846</v>
      </c>
      <c r="G441" s="140" t="s">
        <v>295</v>
      </c>
      <c r="H441" s="141">
        <v>0.01</v>
      </c>
      <c r="I441" s="142"/>
      <c r="J441" s="143">
        <f>ROUND(I441*H441,2)</f>
        <v>0</v>
      </c>
      <c r="K441" s="139"/>
      <c r="L441" s="35"/>
      <c r="M441" s="144" t="s">
        <v>3</v>
      </c>
      <c r="N441" s="145" t="s">
        <v>40</v>
      </c>
      <c r="O441" s="55"/>
      <c r="P441" s="146">
        <f>O441*H441</f>
        <v>0</v>
      </c>
      <c r="Q441" s="146">
        <v>0</v>
      </c>
      <c r="R441" s="146">
        <f>Q441*H441</f>
        <v>0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190</v>
      </c>
      <c r="AT441" s="148" t="s">
        <v>154</v>
      </c>
      <c r="AU441" s="148" t="s">
        <v>79</v>
      </c>
      <c r="AY441" s="19" t="s">
        <v>151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190</v>
      </c>
      <c r="BM441" s="148" t="s">
        <v>847</v>
      </c>
    </row>
    <row r="442" spans="1:65" s="2" customFormat="1">
      <c r="A442" s="34"/>
      <c r="B442" s="35"/>
      <c r="C442" s="34"/>
      <c r="D442" s="150" t="s">
        <v>160</v>
      </c>
      <c r="E442" s="34"/>
      <c r="F442" s="151" t="s">
        <v>848</v>
      </c>
      <c r="G442" s="34"/>
      <c r="H442" s="34"/>
      <c r="I442" s="152"/>
      <c r="J442" s="34"/>
      <c r="K442" s="34"/>
      <c r="L442" s="35"/>
      <c r="M442" s="153"/>
      <c r="N442" s="154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160</v>
      </c>
      <c r="AU442" s="19" t="s">
        <v>79</v>
      </c>
    </row>
    <row r="443" spans="1:65" s="12" customFormat="1" ht="20.85" customHeight="1">
      <c r="B443" s="123"/>
      <c r="D443" s="124" t="s">
        <v>68</v>
      </c>
      <c r="E443" s="134" t="s">
        <v>849</v>
      </c>
      <c r="F443" s="134" t="s">
        <v>850</v>
      </c>
      <c r="I443" s="126"/>
      <c r="J443" s="135">
        <f>BK443</f>
        <v>0</v>
      </c>
      <c r="L443" s="123"/>
      <c r="M443" s="128"/>
      <c r="N443" s="129"/>
      <c r="O443" s="129"/>
      <c r="P443" s="130">
        <f>SUM(P444:P449)</f>
        <v>0</v>
      </c>
      <c r="Q443" s="129"/>
      <c r="R443" s="130">
        <f>SUM(R444:R449)</f>
        <v>2.1000000000000001E-4</v>
      </c>
      <c r="S443" s="129"/>
      <c r="T443" s="131">
        <f>SUM(T444:T449)</f>
        <v>0</v>
      </c>
      <c r="AR443" s="124" t="s">
        <v>84</v>
      </c>
      <c r="AT443" s="132" t="s">
        <v>68</v>
      </c>
      <c r="AU443" s="132" t="s">
        <v>79</v>
      </c>
      <c r="AY443" s="124" t="s">
        <v>151</v>
      </c>
      <c r="BK443" s="133">
        <f>SUM(BK444:BK449)</f>
        <v>0</v>
      </c>
    </row>
    <row r="444" spans="1:65" s="2" customFormat="1" ht="55.5" customHeight="1">
      <c r="A444" s="34"/>
      <c r="B444" s="136"/>
      <c r="C444" s="137" t="s">
        <v>851</v>
      </c>
      <c r="D444" s="137" t="s">
        <v>154</v>
      </c>
      <c r="E444" s="138" t="s">
        <v>852</v>
      </c>
      <c r="F444" s="139" t="s">
        <v>853</v>
      </c>
      <c r="G444" s="140" t="s">
        <v>189</v>
      </c>
      <c r="H444" s="141">
        <v>1</v>
      </c>
      <c r="I444" s="142"/>
      <c r="J444" s="143">
        <f>ROUND(I444*H444,2)</f>
        <v>0</v>
      </c>
      <c r="K444" s="139"/>
      <c r="L444" s="35"/>
      <c r="M444" s="144" t="s">
        <v>3</v>
      </c>
      <c r="N444" s="145" t="s">
        <v>40</v>
      </c>
      <c r="O444" s="55"/>
      <c r="P444" s="146">
        <f>O444*H444</f>
        <v>0</v>
      </c>
      <c r="Q444" s="146">
        <v>0</v>
      </c>
      <c r="R444" s="146">
        <f>Q444*H444</f>
        <v>0</v>
      </c>
      <c r="S444" s="146">
        <v>0</v>
      </c>
      <c r="T444" s="147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48" t="s">
        <v>190</v>
      </c>
      <c r="AT444" s="148" t="s">
        <v>154</v>
      </c>
      <c r="AU444" s="148" t="s">
        <v>84</v>
      </c>
      <c r="AY444" s="19" t="s">
        <v>151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9" t="s">
        <v>77</v>
      </c>
      <c r="BK444" s="149">
        <f>ROUND(I444*H444,2)</f>
        <v>0</v>
      </c>
      <c r="BL444" s="19" t="s">
        <v>190</v>
      </c>
      <c r="BM444" s="148" t="s">
        <v>854</v>
      </c>
    </row>
    <row r="445" spans="1:65" s="2" customFormat="1">
      <c r="A445" s="34"/>
      <c r="B445" s="35"/>
      <c r="C445" s="34"/>
      <c r="D445" s="150" t="s">
        <v>160</v>
      </c>
      <c r="E445" s="34"/>
      <c r="F445" s="151" t="s">
        <v>855</v>
      </c>
      <c r="G445" s="34"/>
      <c r="H445" s="34"/>
      <c r="I445" s="152"/>
      <c r="J445" s="34"/>
      <c r="K445" s="34"/>
      <c r="L445" s="35"/>
      <c r="M445" s="153"/>
      <c r="N445" s="154"/>
      <c r="O445" s="55"/>
      <c r="P445" s="55"/>
      <c r="Q445" s="55"/>
      <c r="R445" s="55"/>
      <c r="S445" s="55"/>
      <c r="T445" s="56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9" t="s">
        <v>160</v>
      </c>
      <c r="AU445" s="19" t="s">
        <v>84</v>
      </c>
    </row>
    <row r="446" spans="1:65" s="2" customFormat="1" ht="24.2" customHeight="1">
      <c r="A446" s="34"/>
      <c r="B446" s="136"/>
      <c r="C446" s="179" t="s">
        <v>856</v>
      </c>
      <c r="D446" s="179" t="s">
        <v>464</v>
      </c>
      <c r="E446" s="180" t="s">
        <v>857</v>
      </c>
      <c r="F446" s="181" t="s">
        <v>858</v>
      </c>
      <c r="G446" s="182" t="s">
        <v>189</v>
      </c>
      <c r="H446" s="183">
        <v>1</v>
      </c>
      <c r="I446" s="184"/>
      <c r="J446" s="185">
        <f>ROUND(I446*H446,2)</f>
        <v>0</v>
      </c>
      <c r="K446" s="181"/>
      <c r="L446" s="186"/>
      <c r="M446" s="187" t="s">
        <v>3</v>
      </c>
      <c r="N446" s="188" t="s">
        <v>40</v>
      </c>
      <c r="O446" s="55"/>
      <c r="P446" s="146">
        <f>O446*H446</f>
        <v>0</v>
      </c>
      <c r="Q446" s="146">
        <v>9.0000000000000006E-5</v>
      </c>
      <c r="R446" s="146">
        <f>Q446*H446</f>
        <v>9.0000000000000006E-5</v>
      </c>
      <c r="S446" s="146">
        <v>0</v>
      </c>
      <c r="T446" s="147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48" t="s">
        <v>338</v>
      </c>
      <c r="AT446" s="148" t="s">
        <v>464</v>
      </c>
      <c r="AU446" s="148" t="s">
        <v>84</v>
      </c>
      <c r="AY446" s="19" t="s">
        <v>151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9" t="s">
        <v>77</v>
      </c>
      <c r="BK446" s="149">
        <f>ROUND(I446*H446,2)</f>
        <v>0</v>
      </c>
      <c r="BL446" s="19" t="s">
        <v>190</v>
      </c>
      <c r="BM446" s="148" t="s">
        <v>859</v>
      </c>
    </row>
    <row r="447" spans="1:65" s="2" customFormat="1" ht="21.75" customHeight="1">
      <c r="A447" s="34"/>
      <c r="B447" s="136"/>
      <c r="C447" s="137" t="s">
        <v>860</v>
      </c>
      <c r="D447" s="137" t="s">
        <v>154</v>
      </c>
      <c r="E447" s="138" t="s">
        <v>861</v>
      </c>
      <c r="F447" s="139" t="s">
        <v>862</v>
      </c>
      <c r="G447" s="140" t="s">
        <v>189</v>
      </c>
      <c r="H447" s="141">
        <v>3</v>
      </c>
      <c r="I447" s="142"/>
      <c r="J447" s="143">
        <f>ROUND(I447*H447,2)</f>
        <v>0</v>
      </c>
      <c r="K447" s="139"/>
      <c r="L447" s="35"/>
      <c r="M447" s="144" t="s">
        <v>3</v>
      </c>
      <c r="N447" s="145" t="s">
        <v>40</v>
      </c>
      <c r="O447" s="55"/>
      <c r="P447" s="146">
        <f>O447*H447</f>
        <v>0</v>
      </c>
      <c r="Q447" s="146">
        <v>0</v>
      </c>
      <c r="R447" s="146">
        <f>Q447*H447</f>
        <v>0</v>
      </c>
      <c r="S447" s="146">
        <v>0</v>
      </c>
      <c r="T447" s="147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8" t="s">
        <v>190</v>
      </c>
      <c r="AT447" s="148" t="s">
        <v>154</v>
      </c>
      <c r="AU447" s="148" t="s">
        <v>84</v>
      </c>
      <c r="AY447" s="19" t="s">
        <v>151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9" t="s">
        <v>77</v>
      </c>
      <c r="BK447" s="149">
        <f>ROUND(I447*H447,2)</f>
        <v>0</v>
      </c>
      <c r="BL447" s="19" t="s">
        <v>190</v>
      </c>
      <c r="BM447" s="148" t="s">
        <v>863</v>
      </c>
    </row>
    <row r="448" spans="1:65" s="2" customFormat="1">
      <c r="A448" s="34"/>
      <c r="B448" s="35"/>
      <c r="C448" s="34"/>
      <c r="D448" s="150" t="s">
        <v>160</v>
      </c>
      <c r="E448" s="34"/>
      <c r="F448" s="151" t="s">
        <v>864</v>
      </c>
      <c r="G448" s="34"/>
      <c r="H448" s="34"/>
      <c r="I448" s="152"/>
      <c r="J448" s="34"/>
      <c r="K448" s="34"/>
      <c r="L448" s="35"/>
      <c r="M448" s="153"/>
      <c r="N448" s="154"/>
      <c r="O448" s="55"/>
      <c r="P448" s="55"/>
      <c r="Q448" s="55"/>
      <c r="R448" s="55"/>
      <c r="S448" s="55"/>
      <c r="T448" s="56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9" t="s">
        <v>160</v>
      </c>
      <c r="AU448" s="19" t="s">
        <v>84</v>
      </c>
    </row>
    <row r="449" spans="1:65" s="2" customFormat="1" ht="21.75" customHeight="1">
      <c r="A449" s="34"/>
      <c r="B449" s="136"/>
      <c r="C449" s="179" t="s">
        <v>865</v>
      </c>
      <c r="D449" s="179" t="s">
        <v>464</v>
      </c>
      <c r="E449" s="180" t="s">
        <v>866</v>
      </c>
      <c r="F449" s="181" t="s">
        <v>867</v>
      </c>
      <c r="G449" s="182" t="s">
        <v>189</v>
      </c>
      <c r="H449" s="183">
        <v>3</v>
      </c>
      <c r="I449" s="184"/>
      <c r="J449" s="185">
        <f>ROUND(I449*H449,2)</f>
        <v>0</v>
      </c>
      <c r="K449" s="181"/>
      <c r="L449" s="186"/>
      <c r="M449" s="187" t="s">
        <v>3</v>
      </c>
      <c r="N449" s="188" t="s">
        <v>40</v>
      </c>
      <c r="O449" s="55"/>
      <c r="P449" s="146">
        <f>O449*H449</f>
        <v>0</v>
      </c>
      <c r="Q449" s="146">
        <v>4.0000000000000003E-5</v>
      </c>
      <c r="R449" s="146">
        <f>Q449*H449</f>
        <v>1.2000000000000002E-4</v>
      </c>
      <c r="S449" s="146">
        <v>0</v>
      </c>
      <c r="T449" s="14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48" t="s">
        <v>338</v>
      </c>
      <c r="AT449" s="148" t="s">
        <v>464</v>
      </c>
      <c r="AU449" s="148" t="s">
        <v>84</v>
      </c>
      <c r="AY449" s="19" t="s">
        <v>151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9" t="s">
        <v>77</v>
      </c>
      <c r="BK449" s="149">
        <f>ROUND(I449*H449,2)</f>
        <v>0</v>
      </c>
      <c r="BL449" s="19" t="s">
        <v>190</v>
      </c>
      <c r="BM449" s="148" t="s">
        <v>868</v>
      </c>
    </row>
    <row r="450" spans="1:65" s="12" customFormat="1" ht="20.85" customHeight="1">
      <c r="B450" s="123"/>
      <c r="D450" s="124" t="s">
        <v>68</v>
      </c>
      <c r="E450" s="134" t="s">
        <v>869</v>
      </c>
      <c r="F450" s="134" t="s">
        <v>870</v>
      </c>
      <c r="I450" s="126"/>
      <c r="J450" s="135">
        <f>BK450</f>
        <v>0</v>
      </c>
      <c r="L450" s="123"/>
      <c r="M450" s="128"/>
      <c r="N450" s="129"/>
      <c r="O450" s="129"/>
      <c r="P450" s="130">
        <f>SUM(P451:P454)</f>
        <v>0</v>
      </c>
      <c r="Q450" s="129"/>
      <c r="R450" s="130">
        <f>SUM(R451:R454)</f>
        <v>7.0000000000000007E-5</v>
      </c>
      <c r="S450" s="129"/>
      <c r="T450" s="131">
        <f>SUM(T451:T454)</f>
        <v>0</v>
      </c>
      <c r="AR450" s="124" t="s">
        <v>84</v>
      </c>
      <c r="AT450" s="132" t="s">
        <v>68</v>
      </c>
      <c r="AU450" s="132" t="s">
        <v>79</v>
      </c>
      <c r="AY450" s="124" t="s">
        <v>151</v>
      </c>
      <c r="BK450" s="133">
        <f>SUM(BK451:BK454)</f>
        <v>0</v>
      </c>
    </row>
    <row r="451" spans="1:65" s="2" customFormat="1" ht="24.2" customHeight="1">
      <c r="A451" s="34"/>
      <c r="B451" s="136"/>
      <c r="C451" s="137" t="s">
        <v>871</v>
      </c>
      <c r="D451" s="137" t="s">
        <v>154</v>
      </c>
      <c r="E451" s="138" t="s">
        <v>872</v>
      </c>
      <c r="F451" s="139" t="s">
        <v>873</v>
      </c>
      <c r="G451" s="140" t="s">
        <v>189</v>
      </c>
      <c r="H451" s="141">
        <v>1</v>
      </c>
      <c r="I451" s="142"/>
      <c r="J451" s="143">
        <f>ROUND(I451*H451,2)</f>
        <v>0</v>
      </c>
      <c r="K451" s="139"/>
      <c r="L451" s="35"/>
      <c r="M451" s="144" t="s">
        <v>3</v>
      </c>
      <c r="N451" s="145" t="s">
        <v>40</v>
      </c>
      <c r="O451" s="55"/>
      <c r="P451" s="146">
        <f>O451*H451</f>
        <v>0</v>
      </c>
      <c r="Q451" s="146">
        <v>0</v>
      </c>
      <c r="R451" s="146">
        <f>Q451*H451</f>
        <v>0</v>
      </c>
      <c r="S451" s="146">
        <v>0</v>
      </c>
      <c r="T451" s="147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48" t="s">
        <v>190</v>
      </c>
      <c r="AT451" s="148" t="s">
        <v>154</v>
      </c>
      <c r="AU451" s="148" t="s">
        <v>84</v>
      </c>
      <c r="AY451" s="19" t="s">
        <v>151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9" t="s">
        <v>77</v>
      </c>
      <c r="BK451" s="149">
        <f>ROUND(I451*H451,2)</f>
        <v>0</v>
      </c>
      <c r="BL451" s="19" t="s">
        <v>190</v>
      </c>
      <c r="BM451" s="148" t="s">
        <v>874</v>
      </c>
    </row>
    <row r="452" spans="1:65" s="2" customFormat="1">
      <c r="A452" s="34"/>
      <c r="B452" s="35"/>
      <c r="C452" s="34"/>
      <c r="D452" s="150" t="s">
        <v>160</v>
      </c>
      <c r="E452" s="34"/>
      <c r="F452" s="151" t="s">
        <v>875</v>
      </c>
      <c r="G452" s="34"/>
      <c r="H452" s="34"/>
      <c r="I452" s="152"/>
      <c r="J452" s="34"/>
      <c r="K452" s="34"/>
      <c r="L452" s="35"/>
      <c r="M452" s="153"/>
      <c r="N452" s="154"/>
      <c r="O452" s="55"/>
      <c r="P452" s="55"/>
      <c r="Q452" s="55"/>
      <c r="R452" s="55"/>
      <c r="S452" s="55"/>
      <c r="T452" s="56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9" t="s">
        <v>160</v>
      </c>
      <c r="AU452" s="19" t="s">
        <v>84</v>
      </c>
    </row>
    <row r="453" spans="1:65" s="2" customFormat="1" ht="16.5" customHeight="1">
      <c r="A453" s="34"/>
      <c r="B453" s="136"/>
      <c r="C453" s="179" t="s">
        <v>876</v>
      </c>
      <c r="D453" s="179" t="s">
        <v>464</v>
      </c>
      <c r="E453" s="180" t="s">
        <v>877</v>
      </c>
      <c r="F453" s="181" t="s">
        <v>878</v>
      </c>
      <c r="G453" s="182" t="s">
        <v>189</v>
      </c>
      <c r="H453" s="183">
        <v>1</v>
      </c>
      <c r="I453" s="184"/>
      <c r="J453" s="185">
        <f>ROUND(I453*H453,2)</f>
        <v>0</v>
      </c>
      <c r="K453" s="181"/>
      <c r="L453" s="186"/>
      <c r="M453" s="187" t="s">
        <v>3</v>
      </c>
      <c r="N453" s="188" t="s">
        <v>40</v>
      </c>
      <c r="O453" s="55"/>
      <c r="P453" s="146">
        <f>O453*H453</f>
        <v>0</v>
      </c>
      <c r="Q453" s="146">
        <v>1.0000000000000001E-5</v>
      </c>
      <c r="R453" s="146">
        <f>Q453*H453</f>
        <v>1.0000000000000001E-5</v>
      </c>
      <c r="S453" s="146">
        <v>0</v>
      </c>
      <c r="T453" s="147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48" t="s">
        <v>338</v>
      </c>
      <c r="AT453" s="148" t="s">
        <v>464</v>
      </c>
      <c r="AU453" s="148" t="s">
        <v>84</v>
      </c>
      <c r="AY453" s="19" t="s">
        <v>151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9" t="s">
        <v>77</v>
      </c>
      <c r="BK453" s="149">
        <f>ROUND(I453*H453,2)</f>
        <v>0</v>
      </c>
      <c r="BL453" s="19" t="s">
        <v>190</v>
      </c>
      <c r="BM453" s="148" t="s">
        <v>879</v>
      </c>
    </row>
    <row r="454" spans="1:65" s="2" customFormat="1" ht="24.2" customHeight="1">
      <c r="A454" s="34"/>
      <c r="B454" s="136"/>
      <c r="C454" s="179" t="s">
        <v>880</v>
      </c>
      <c r="D454" s="179" t="s">
        <v>464</v>
      </c>
      <c r="E454" s="180" t="s">
        <v>881</v>
      </c>
      <c r="F454" s="181" t="s">
        <v>882</v>
      </c>
      <c r="G454" s="182" t="s">
        <v>189</v>
      </c>
      <c r="H454" s="183">
        <v>1</v>
      </c>
      <c r="I454" s="184"/>
      <c r="J454" s="185">
        <f>ROUND(I454*H454,2)</f>
        <v>0</v>
      </c>
      <c r="K454" s="181"/>
      <c r="L454" s="186"/>
      <c r="M454" s="187" t="s">
        <v>3</v>
      </c>
      <c r="N454" s="188" t="s">
        <v>40</v>
      </c>
      <c r="O454" s="55"/>
      <c r="P454" s="146">
        <f>O454*H454</f>
        <v>0</v>
      </c>
      <c r="Q454" s="146">
        <v>6.0000000000000002E-5</v>
      </c>
      <c r="R454" s="146">
        <f>Q454*H454</f>
        <v>6.0000000000000002E-5</v>
      </c>
      <c r="S454" s="146">
        <v>0</v>
      </c>
      <c r="T454" s="147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48" t="s">
        <v>338</v>
      </c>
      <c r="AT454" s="148" t="s">
        <v>464</v>
      </c>
      <c r="AU454" s="148" t="s">
        <v>84</v>
      </c>
      <c r="AY454" s="19" t="s">
        <v>151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9" t="s">
        <v>77</v>
      </c>
      <c r="BK454" s="149">
        <f>ROUND(I454*H454,2)</f>
        <v>0</v>
      </c>
      <c r="BL454" s="19" t="s">
        <v>190</v>
      </c>
      <c r="BM454" s="148" t="s">
        <v>883</v>
      </c>
    </row>
    <row r="455" spans="1:65" s="12" customFormat="1" ht="20.85" customHeight="1">
      <c r="B455" s="123"/>
      <c r="D455" s="124" t="s">
        <v>68</v>
      </c>
      <c r="E455" s="134" t="s">
        <v>884</v>
      </c>
      <c r="F455" s="134" t="s">
        <v>885</v>
      </c>
      <c r="I455" s="126"/>
      <c r="J455" s="135">
        <f>BK455</f>
        <v>0</v>
      </c>
      <c r="L455" s="123"/>
      <c r="M455" s="128"/>
      <c r="N455" s="129"/>
      <c r="O455" s="129"/>
      <c r="P455" s="130">
        <f>SUM(P456:P460)</f>
        <v>0</v>
      </c>
      <c r="Q455" s="129"/>
      <c r="R455" s="130">
        <f>SUM(R456:R460)</f>
        <v>1.6000000000000001E-4</v>
      </c>
      <c r="S455" s="129"/>
      <c r="T455" s="131">
        <f>SUM(T456:T460)</f>
        <v>0</v>
      </c>
      <c r="AR455" s="124" t="s">
        <v>84</v>
      </c>
      <c r="AT455" s="132" t="s">
        <v>68</v>
      </c>
      <c r="AU455" s="132" t="s">
        <v>79</v>
      </c>
      <c r="AY455" s="124" t="s">
        <v>151</v>
      </c>
      <c r="BK455" s="133">
        <f>SUM(BK456:BK460)</f>
        <v>0</v>
      </c>
    </row>
    <row r="456" spans="1:65" s="2" customFormat="1" ht="24.2" customHeight="1">
      <c r="A456" s="34"/>
      <c r="B456" s="136"/>
      <c r="C456" s="137" t="s">
        <v>886</v>
      </c>
      <c r="D456" s="137" t="s">
        <v>154</v>
      </c>
      <c r="E456" s="138" t="s">
        <v>887</v>
      </c>
      <c r="F456" s="139" t="s">
        <v>888</v>
      </c>
      <c r="G456" s="140" t="s">
        <v>189</v>
      </c>
      <c r="H456" s="141">
        <v>2</v>
      </c>
      <c r="I456" s="142"/>
      <c r="J456" s="143">
        <f>ROUND(I456*H456,2)</f>
        <v>0</v>
      </c>
      <c r="K456" s="139"/>
      <c r="L456" s="35"/>
      <c r="M456" s="144" t="s">
        <v>3</v>
      </c>
      <c r="N456" s="145" t="s">
        <v>40</v>
      </c>
      <c r="O456" s="55"/>
      <c r="P456" s="146">
        <f>O456*H456</f>
        <v>0</v>
      </c>
      <c r="Q456" s="146">
        <v>0</v>
      </c>
      <c r="R456" s="146">
        <f>Q456*H456</f>
        <v>0</v>
      </c>
      <c r="S456" s="146">
        <v>0</v>
      </c>
      <c r="T456" s="147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48" t="s">
        <v>190</v>
      </c>
      <c r="AT456" s="148" t="s">
        <v>154</v>
      </c>
      <c r="AU456" s="148" t="s">
        <v>84</v>
      </c>
      <c r="AY456" s="19" t="s">
        <v>151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9" t="s">
        <v>77</v>
      </c>
      <c r="BK456" s="149">
        <f>ROUND(I456*H456,2)</f>
        <v>0</v>
      </c>
      <c r="BL456" s="19" t="s">
        <v>190</v>
      </c>
      <c r="BM456" s="148" t="s">
        <v>889</v>
      </c>
    </row>
    <row r="457" spans="1:65" s="2" customFormat="1">
      <c r="A457" s="34"/>
      <c r="B457" s="35"/>
      <c r="C457" s="34"/>
      <c r="D457" s="150" t="s">
        <v>160</v>
      </c>
      <c r="E457" s="34"/>
      <c r="F457" s="151" t="s">
        <v>890</v>
      </c>
      <c r="G457" s="34"/>
      <c r="H457" s="34"/>
      <c r="I457" s="152"/>
      <c r="J457" s="34"/>
      <c r="K457" s="34"/>
      <c r="L457" s="35"/>
      <c r="M457" s="153"/>
      <c r="N457" s="154"/>
      <c r="O457" s="55"/>
      <c r="P457" s="55"/>
      <c r="Q457" s="55"/>
      <c r="R457" s="55"/>
      <c r="S457" s="55"/>
      <c r="T457" s="56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9" t="s">
        <v>160</v>
      </c>
      <c r="AU457" s="19" t="s">
        <v>84</v>
      </c>
    </row>
    <row r="458" spans="1:65" s="2" customFormat="1" ht="24.2" customHeight="1">
      <c r="A458" s="34"/>
      <c r="B458" s="136"/>
      <c r="C458" s="179" t="s">
        <v>891</v>
      </c>
      <c r="D458" s="179" t="s">
        <v>464</v>
      </c>
      <c r="E458" s="180" t="s">
        <v>892</v>
      </c>
      <c r="F458" s="181" t="s">
        <v>893</v>
      </c>
      <c r="G458" s="182" t="s">
        <v>189</v>
      </c>
      <c r="H458" s="183">
        <v>2</v>
      </c>
      <c r="I458" s="184"/>
      <c r="J458" s="185">
        <f>ROUND(I458*H458,2)</f>
        <v>0</v>
      </c>
      <c r="K458" s="181"/>
      <c r="L458" s="186"/>
      <c r="M458" s="187" t="s">
        <v>3</v>
      </c>
      <c r="N458" s="188" t="s">
        <v>40</v>
      </c>
      <c r="O458" s="55"/>
      <c r="P458" s="146">
        <f>O458*H458</f>
        <v>0</v>
      </c>
      <c r="Q458" s="146">
        <v>4.0000000000000003E-5</v>
      </c>
      <c r="R458" s="146">
        <f>Q458*H458</f>
        <v>8.0000000000000007E-5</v>
      </c>
      <c r="S458" s="146">
        <v>0</v>
      </c>
      <c r="T458" s="14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48" t="s">
        <v>338</v>
      </c>
      <c r="AT458" s="148" t="s">
        <v>464</v>
      </c>
      <c r="AU458" s="148" t="s">
        <v>84</v>
      </c>
      <c r="AY458" s="19" t="s">
        <v>151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9" t="s">
        <v>77</v>
      </c>
      <c r="BK458" s="149">
        <f>ROUND(I458*H458,2)</f>
        <v>0</v>
      </c>
      <c r="BL458" s="19" t="s">
        <v>190</v>
      </c>
      <c r="BM458" s="148" t="s">
        <v>894</v>
      </c>
    </row>
    <row r="459" spans="1:65" s="2" customFormat="1" ht="16.5" customHeight="1">
      <c r="A459" s="34"/>
      <c r="B459" s="136"/>
      <c r="C459" s="179" t="s">
        <v>895</v>
      </c>
      <c r="D459" s="179" t="s">
        <v>464</v>
      </c>
      <c r="E459" s="180" t="s">
        <v>896</v>
      </c>
      <c r="F459" s="181" t="s">
        <v>897</v>
      </c>
      <c r="G459" s="182" t="s">
        <v>189</v>
      </c>
      <c r="H459" s="183">
        <v>2</v>
      </c>
      <c r="I459" s="184"/>
      <c r="J459" s="185">
        <f>ROUND(I459*H459,2)</f>
        <v>0</v>
      </c>
      <c r="K459" s="181"/>
      <c r="L459" s="186"/>
      <c r="M459" s="187" t="s">
        <v>3</v>
      </c>
      <c r="N459" s="188" t="s">
        <v>40</v>
      </c>
      <c r="O459" s="55"/>
      <c r="P459" s="146">
        <f>O459*H459</f>
        <v>0</v>
      </c>
      <c r="Q459" s="146">
        <v>3.0000000000000001E-5</v>
      </c>
      <c r="R459" s="146">
        <f>Q459*H459</f>
        <v>6.0000000000000002E-5</v>
      </c>
      <c r="S459" s="146">
        <v>0</v>
      </c>
      <c r="T459" s="147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48" t="s">
        <v>338</v>
      </c>
      <c r="AT459" s="148" t="s">
        <v>464</v>
      </c>
      <c r="AU459" s="148" t="s">
        <v>84</v>
      </c>
      <c r="AY459" s="19" t="s">
        <v>151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9" t="s">
        <v>77</v>
      </c>
      <c r="BK459" s="149">
        <f>ROUND(I459*H459,2)</f>
        <v>0</v>
      </c>
      <c r="BL459" s="19" t="s">
        <v>190</v>
      </c>
      <c r="BM459" s="148" t="s">
        <v>898</v>
      </c>
    </row>
    <row r="460" spans="1:65" s="2" customFormat="1" ht="16.5" customHeight="1">
      <c r="A460" s="34"/>
      <c r="B460" s="136"/>
      <c r="C460" s="179" t="s">
        <v>899</v>
      </c>
      <c r="D460" s="179" t="s">
        <v>464</v>
      </c>
      <c r="E460" s="180" t="s">
        <v>900</v>
      </c>
      <c r="F460" s="181" t="s">
        <v>878</v>
      </c>
      <c r="G460" s="182" t="s">
        <v>189</v>
      </c>
      <c r="H460" s="183">
        <v>2</v>
      </c>
      <c r="I460" s="184"/>
      <c r="J460" s="185">
        <f>ROUND(I460*H460,2)</f>
        <v>0</v>
      </c>
      <c r="K460" s="181"/>
      <c r="L460" s="186"/>
      <c r="M460" s="187" t="s">
        <v>3</v>
      </c>
      <c r="N460" s="188" t="s">
        <v>40</v>
      </c>
      <c r="O460" s="55"/>
      <c r="P460" s="146">
        <f>O460*H460</f>
        <v>0</v>
      </c>
      <c r="Q460" s="146">
        <v>1.0000000000000001E-5</v>
      </c>
      <c r="R460" s="146">
        <f>Q460*H460</f>
        <v>2.0000000000000002E-5</v>
      </c>
      <c r="S460" s="146">
        <v>0</v>
      </c>
      <c r="T460" s="147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48" t="s">
        <v>338</v>
      </c>
      <c r="AT460" s="148" t="s">
        <v>464</v>
      </c>
      <c r="AU460" s="148" t="s">
        <v>84</v>
      </c>
      <c r="AY460" s="19" t="s">
        <v>151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9" t="s">
        <v>77</v>
      </c>
      <c r="BK460" s="149">
        <f>ROUND(I460*H460,2)</f>
        <v>0</v>
      </c>
      <c r="BL460" s="19" t="s">
        <v>190</v>
      </c>
      <c r="BM460" s="148" t="s">
        <v>901</v>
      </c>
    </row>
    <row r="461" spans="1:65" s="12" customFormat="1" ht="20.85" customHeight="1">
      <c r="B461" s="123"/>
      <c r="D461" s="124" t="s">
        <v>68</v>
      </c>
      <c r="E461" s="134" t="s">
        <v>902</v>
      </c>
      <c r="F461" s="134" t="s">
        <v>903</v>
      </c>
      <c r="I461" s="126"/>
      <c r="J461" s="135">
        <f>BK461</f>
        <v>0</v>
      </c>
      <c r="L461" s="123"/>
      <c r="M461" s="128"/>
      <c r="N461" s="129"/>
      <c r="O461" s="129"/>
      <c r="P461" s="130">
        <f>SUM(P462:P470)</f>
        <v>0</v>
      </c>
      <c r="Q461" s="129"/>
      <c r="R461" s="130">
        <f>SUM(R462:R470)</f>
        <v>1.6100000000000001E-3</v>
      </c>
      <c r="S461" s="129"/>
      <c r="T461" s="131">
        <f>SUM(T462:T470)</f>
        <v>0</v>
      </c>
      <c r="AR461" s="124" t="s">
        <v>84</v>
      </c>
      <c r="AT461" s="132" t="s">
        <v>68</v>
      </c>
      <c r="AU461" s="132" t="s">
        <v>79</v>
      </c>
      <c r="AY461" s="124" t="s">
        <v>151</v>
      </c>
      <c r="BK461" s="133">
        <f>SUM(BK462:BK470)</f>
        <v>0</v>
      </c>
    </row>
    <row r="462" spans="1:65" s="2" customFormat="1" ht="37.9" customHeight="1">
      <c r="A462" s="34"/>
      <c r="B462" s="136"/>
      <c r="C462" s="137" t="s">
        <v>904</v>
      </c>
      <c r="D462" s="137" t="s">
        <v>154</v>
      </c>
      <c r="E462" s="138" t="s">
        <v>905</v>
      </c>
      <c r="F462" s="139" t="s">
        <v>906</v>
      </c>
      <c r="G462" s="140" t="s">
        <v>167</v>
      </c>
      <c r="H462" s="141">
        <v>6</v>
      </c>
      <c r="I462" s="142"/>
      <c r="J462" s="143">
        <f>ROUND(I462*H462,2)</f>
        <v>0</v>
      </c>
      <c r="K462" s="139"/>
      <c r="L462" s="35"/>
      <c r="M462" s="144" t="s">
        <v>3</v>
      </c>
      <c r="N462" s="145" t="s">
        <v>40</v>
      </c>
      <c r="O462" s="55"/>
      <c r="P462" s="146">
        <f>O462*H462</f>
        <v>0</v>
      </c>
      <c r="Q462" s="146">
        <v>0</v>
      </c>
      <c r="R462" s="146">
        <f>Q462*H462</f>
        <v>0</v>
      </c>
      <c r="S462" s="146">
        <v>0</v>
      </c>
      <c r="T462" s="147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48" t="s">
        <v>190</v>
      </c>
      <c r="AT462" s="148" t="s">
        <v>154</v>
      </c>
      <c r="AU462" s="148" t="s">
        <v>84</v>
      </c>
      <c r="AY462" s="19" t="s">
        <v>151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9" t="s">
        <v>77</v>
      </c>
      <c r="BK462" s="149">
        <f>ROUND(I462*H462,2)</f>
        <v>0</v>
      </c>
      <c r="BL462" s="19" t="s">
        <v>190</v>
      </c>
      <c r="BM462" s="148" t="s">
        <v>907</v>
      </c>
    </row>
    <row r="463" spans="1:65" s="2" customFormat="1">
      <c r="A463" s="34"/>
      <c r="B463" s="35"/>
      <c r="C463" s="34"/>
      <c r="D463" s="150" t="s">
        <v>160</v>
      </c>
      <c r="E463" s="34"/>
      <c r="F463" s="151" t="s">
        <v>908</v>
      </c>
      <c r="G463" s="34"/>
      <c r="H463" s="34"/>
      <c r="I463" s="152"/>
      <c r="J463" s="34"/>
      <c r="K463" s="34"/>
      <c r="L463" s="35"/>
      <c r="M463" s="153"/>
      <c r="N463" s="154"/>
      <c r="O463" s="55"/>
      <c r="P463" s="55"/>
      <c r="Q463" s="55"/>
      <c r="R463" s="55"/>
      <c r="S463" s="55"/>
      <c r="T463" s="56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9" t="s">
        <v>160</v>
      </c>
      <c r="AU463" s="19" t="s">
        <v>84</v>
      </c>
    </row>
    <row r="464" spans="1:65" s="2" customFormat="1" ht="24.2" customHeight="1">
      <c r="A464" s="34"/>
      <c r="B464" s="136"/>
      <c r="C464" s="179" t="s">
        <v>909</v>
      </c>
      <c r="D464" s="179" t="s">
        <v>464</v>
      </c>
      <c r="E464" s="180" t="s">
        <v>910</v>
      </c>
      <c r="F464" s="181" t="s">
        <v>911</v>
      </c>
      <c r="G464" s="182" t="s">
        <v>167</v>
      </c>
      <c r="H464" s="183">
        <v>6.9</v>
      </c>
      <c r="I464" s="184"/>
      <c r="J464" s="185">
        <f>ROUND(I464*H464,2)</f>
        <v>0</v>
      </c>
      <c r="K464" s="181"/>
      <c r="L464" s="186"/>
      <c r="M464" s="187" t="s">
        <v>3</v>
      </c>
      <c r="N464" s="188" t="s">
        <v>40</v>
      </c>
      <c r="O464" s="55"/>
      <c r="P464" s="146">
        <f>O464*H464</f>
        <v>0</v>
      </c>
      <c r="Q464" s="146">
        <v>1.2E-4</v>
      </c>
      <c r="R464" s="146">
        <f>Q464*H464</f>
        <v>8.2800000000000007E-4</v>
      </c>
      <c r="S464" s="146">
        <v>0</v>
      </c>
      <c r="T464" s="147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48" t="s">
        <v>338</v>
      </c>
      <c r="AT464" s="148" t="s">
        <v>464</v>
      </c>
      <c r="AU464" s="148" t="s">
        <v>84</v>
      </c>
      <c r="AY464" s="19" t="s">
        <v>151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9" t="s">
        <v>77</v>
      </c>
      <c r="BK464" s="149">
        <f>ROUND(I464*H464,2)</f>
        <v>0</v>
      </c>
      <c r="BL464" s="19" t="s">
        <v>190</v>
      </c>
      <c r="BM464" s="148" t="s">
        <v>912</v>
      </c>
    </row>
    <row r="465" spans="1:65" s="13" customFormat="1">
      <c r="B465" s="155"/>
      <c r="D465" s="156" t="s">
        <v>162</v>
      </c>
      <c r="F465" s="158" t="s">
        <v>913</v>
      </c>
      <c r="H465" s="159">
        <v>6.9</v>
      </c>
      <c r="I465" s="160"/>
      <c r="L465" s="155"/>
      <c r="M465" s="161"/>
      <c r="N465" s="162"/>
      <c r="O465" s="162"/>
      <c r="P465" s="162"/>
      <c r="Q465" s="162"/>
      <c r="R465" s="162"/>
      <c r="S465" s="162"/>
      <c r="T465" s="163"/>
      <c r="AT465" s="157" t="s">
        <v>162</v>
      </c>
      <c r="AU465" s="157" t="s">
        <v>84</v>
      </c>
      <c r="AV465" s="13" t="s">
        <v>79</v>
      </c>
      <c r="AW465" s="13" t="s">
        <v>4</v>
      </c>
      <c r="AX465" s="13" t="s">
        <v>77</v>
      </c>
      <c r="AY465" s="157" t="s">
        <v>151</v>
      </c>
    </row>
    <row r="466" spans="1:65" s="2" customFormat="1" ht="37.9" customHeight="1">
      <c r="A466" s="34"/>
      <c r="B466" s="136"/>
      <c r="C466" s="137" t="s">
        <v>914</v>
      </c>
      <c r="D466" s="137" t="s">
        <v>154</v>
      </c>
      <c r="E466" s="138" t="s">
        <v>915</v>
      </c>
      <c r="F466" s="139" t="s">
        <v>916</v>
      </c>
      <c r="G466" s="140" t="s">
        <v>167</v>
      </c>
      <c r="H466" s="141">
        <v>4</v>
      </c>
      <c r="I466" s="142"/>
      <c r="J466" s="143">
        <f>ROUND(I466*H466,2)</f>
        <v>0</v>
      </c>
      <c r="K466" s="139"/>
      <c r="L466" s="35"/>
      <c r="M466" s="144" t="s">
        <v>3</v>
      </c>
      <c r="N466" s="145" t="s">
        <v>40</v>
      </c>
      <c r="O466" s="55"/>
      <c r="P466" s="146">
        <f>O466*H466</f>
        <v>0</v>
      </c>
      <c r="Q466" s="146">
        <v>0</v>
      </c>
      <c r="R466" s="146">
        <f>Q466*H466</f>
        <v>0</v>
      </c>
      <c r="S466" s="146">
        <v>0</v>
      </c>
      <c r="T466" s="147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48" t="s">
        <v>190</v>
      </c>
      <c r="AT466" s="148" t="s">
        <v>154</v>
      </c>
      <c r="AU466" s="148" t="s">
        <v>84</v>
      </c>
      <c r="AY466" s="19" t="s">
        <v>151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9" t="s">
        <v>77</v>
      </c>
      <c r="BK466" s="149">
        <f>ROUND(I466*H466,2)</f>
        <v>0</v>
      </c>
      <c r="BL466" s="19" t="s">
        <v>190</v>
      </c>
      <c r="BM466" s="148" t="s">
        <v>917</v>
      </c>
    </row>
    <row r="467" spans="1:65" s="2" customFormat="1">
      <c r="A467" s="34"/>
      <c r="B467" s="35"/>
      <c r="C467" s="34"/>
      <c r="D467" s="150" t="s">
        <v>160</v>
      </c>
      <c r="E467" s="34"/>
      <c r="F467" s="151" t="s">
        <v>918</v>
      </c>
      <c r="G467" s="34"/>
      <c r="H467" s="34"/>
      <c r="I467" s="152"/>
      <c r="J467" s="34"/>
      <c r="K467" s="34"/>
      <c r="L467" s="35"/>
      <c r="M467" s="153"/>
      <c r="N467" s="154"/>
      <c r="O467" s="55"/>
      <c r="P467" s="55"/>
      <c r="Q467" s="55"/>
      <c r="R467" s="55"/>
      <c r="S467" s="55"/>
      <c r="T467" s="56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9" t="s">
        <v>160</v>
      </c>
      <c r="AU467" s="19" t="s">
        <v>84</v>
      </c>
    </row>
    <row r="468" spans="1:65" s="2" customFormat="1" ht="24.2" customHeight="1">
      <c r="A468" s="34"/>
      <c r="B468" s="136"/>
      <c r="C468" s="179" t="s">
        <v>919</v>
      </c>
      <c r="D468" s="179" t="s">
        <v>464</v>
      </c>
      <c r="E468" s="180" t="s">
        <v>920</v>
      </c>
      <c r="F468" s="181" t="s">
        <v>921</v>
      </c>
      <c r="G468" s="182" t="s">
        <v>167</v>
      </c>
      <c r="H468" s="183">
        <v>4.5999999999999996</v>
      </c>
      <c r="I468" s="184"/>
      <c r="J468" s="185">
        <f>ROUND(I468*H468,2)</f>
        <v>0</v>
      </c>
      <c r="K468" s="181"/>
      <c r="L468" s="186"/>
      <c r="M468" s="187" t="s">
        <v>3</v>
      </c>
      <c r="N468" s="188" t="s">
        <v>40</v>
      </c>
      <c r="O468" s="55"/>
      <c r="P468" s="146">
        <f>O468*H468</f>
        <v>0</v>
      </c>
      <c r="Q468" s="146">
        <v>1.7000000000000001E-4</v>
      </c>
      <c r="R468" s="146">
        <f>Q468*H468</f>
        <v>7.8200000000000003E-4</v>
      </c>
      <c r="S468" s="146">
        <v>0</v>
      </c>
      <c r="T468" s="147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48" t="s">
        <v>338</v>
      </c>
      <c r="AT468" s="148" t="s">
        <v>464</v>
      </c>
      <c r="AU468" s="148" t="s">
        <v>84</v>
      </c>
      <c r="AY468" s="19" t="s">
        <v>151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9" t="s">
        <v>77</v>
      </c>
      <c r="BK468" s="149">
        <f>ROUND(I468*H468,2)</f>
        <v>0</v>
      </c>
      <c r="BL468" s="19" t="s">
        <v>190</v>
      </c>
      <c r="BM468" s="148" t="s">
        <v>922</v>
      </c>
    </row>
    <row r="469" spans="1:65" s="13" customFormat="1">
      <c r="B469" s="155"/>
      <c r="D469" s="156" t="s">
        <v>162</v>
      </c>
      <c r="F469" s="158" t="s">
        <v>923</v>
      </c>
      <c r="H469" s="159">
        <v>4.5999999999999996</v>
      </c>
      <c r="I469" s="160"/>
      <c r="L469" s="155"/>
      <c r="M469" s="161"/>
      <c r="N469" s="162"/>
      <c r="O469" s="162"/>
      <c r="P469" s="162"/>
      <c r="Q469" s="162"/>
      <c r="R469" s="162"/>
      <c r="S469" s="162"/>
      <c r="T469" s="163"/>
      <c r="AT469" s="157" t="s">
        <v>162</v>
      </c>
      <c r="AU469" s="157" t="s">
        <v>84</v>
      </c>
      <c r="AV469" s="13" t="s">
        <v>79</v>
      </c>
      <c r="AW469" s="13" t="s">
        <v>4</v>
      </c>
      <c r="AX469" s="13" t="s">
        <v>77</v>
      </c>
      <c r="AY469" s="157" t="s">
        <v>151</v>
      </c>
    </row>
    <row r="470" spans="1:65" s="2" customFormat="1" ht="16.5" customHeight="1">
      <c r="A470" s="34"/>
      <c r="B470" s="136"/>
      <c r="C470" s="137" t="s">
        <v>924</v>
      </c>
      <c r="D470" s="137" t="s">
        <v>154</v>
      </c>
      <c r="E470" s="138" t="s">
        <v>925</v>
      </c>
      <c r="F470" s="139" t="s">
        <v>926</v>
      </c>
      <c r="G470" s="140" t="s">
        <v>533</v>
      </c>
      <c r="H470" s="141">
        <v>1</v>
      </c>
      <c r="I470" s="142"/>
      <c r="J470" s="143">
        <f>ROUND(I470*H470,2)</f>
        <v>0</v>
      </c>
      <c r="K470" s="139" t="s">
        <v>397</v>
      </c>
      <c r="L470" s="35"/>
      <c r="M470" s="144" t="s">
        <v>3</v>
      </c>
      <c r="N470" s="145" t="s">
        <v>40</v>
      </c>
      <c r="O470" s="55"/>
      <c r="P470" s="146">
        <f>O470*H470</f>
        <v>0</v>
      </c>
      <c r="Q470" s="146">
        <v>0</v>
      </c>
      <c r="R470" s="146">
        <f>Q470*H470</f>
        <v>0</v>
      </c>
      <c r="S470" s="146">
        <v>0</v>
      </c>
      <c r="T470" s="147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48" t="s">
        <v>190</v>
      </c>
      <c r="AT470" s="148" t="s">
        <v>154</v>
      </c>
      <c r="AU470" s="148" t="s">
        <v>84</v>
      </c>
      <c r="AY470" s="19" t="s">
        <v>151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9" t="s">
        <v>77</v>
      </c>
      <c r="BK470" s="149">
        <f>ROUND(I470*H470,2)</f>
        <v>0</v>
      </c>
      <c r="BL470" s="19" t="s">
        <v>190</v>
      </c>
      <c r="BM470" s="148" t="s">
        <v>927</v>
      </c>
    </row>
    <row r="471" spans="1:65" s="12" customFormat="1" ht="20.85" customHeight="1">
      <c r="B471" s="123"/>
      <c r="D471" s="124" t="s">
        <v>68</v>
      </c>
      <c r="E471" s="134" t="s">
        <v>928</v>
      </c>
      <c r="F471" s="134" t="s">
        <v>929</v>
      </c>
      <c r="I471" s="126"/>
      <c r="J471" s="135">
        <f>BK471</f>
        <v>0</v>
      </c>
      <c r="L471" s="123"/>
      <c r="M471" s="128"/>
      <c r="N471" s="129"/>
      <c r="O471" s="129"/>
      <c r="P471" s="130">
        <f>SUM(P472:P478)</f>
        <v>0</v>
      </c>
      <c r="Q471" s="129"/>
      <c r="R471" s="130">
        <f>SUM(R472:R478)</f>
        <v>5.1700000000000001E-3</v>
      </c>
      <c r="S471" s="129"/>
      <c r="T471" s="131">
        <f>SUM(T472:T478)</f>
        <v>0</v>
      </c>
      <c r="AR471" s="124" t="s">
        <v>84</v>
      </c>
      <c r="AT471" s="132" t="s">
        <v>68</v>
      </c>
      <c r="AU471" s="132" t="s">
        <v>79</v>
      </c>
      <c r="AY471" s="124" t="s">
        <v>151</v>
      </c>
      <c r="BK471" s="133">
        <f>SUM(BK472:BK478)</f>
        <v>0</v>
      </c>
    </row>
    <row r="472" spans="1:65" s="2" customFormat="1" ht="33" customHeight="1">
      <c r="A472" s="34"/>
      <c r="B472" s="136"/>
      <c r="C472" s="137" t="s">
        <v>930</v>
      </c>
      <c r="D472" s="137" t="s">
        <v>154</v>
      </c>
      <c r="E472" s="138" t="s">
        <v>931</v>
      </c>
      <c r="F472" s="139" t="s">
        <v>932</v>
      </c>
      <c r="G472" s="140" t="s">
        <v>189</v>
      </c>
      <c r="H472" s="141">
        <v>1</v>
      </c>
      <c r="I472" s="142"/>
      <c r="J472" s="143">
        <f>ROUND(I472*H472,2)</f>
        <v>0</v>
      </c>
      <c r="K472" s="139"/>
      <c r="L472" s="35"/>
      <c r="M472" s="144" t="s">
        <v>3</v>
      </c>
      <c r="N472" s="145" t="s">
        <v>40</v>
      </c>
      <c r="O472" s="55"/>
      <c r="P472" s="146">
        <f>O472*H472</f>
        <v>0</v>
      </c>
      <c r="Q472" s="146">
        <v>0</v>
      </c>
      <c r="R472" s="146">
        <f>Q472*H472</f>
        <v>0</v>
      </c>
      <c r="S472" s="146">
        <v>0</v>
      </c>
      <c r="T472" s="147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48" t="s">
        <v>190</v>
      </c>
      <c r="AT472" s="148" t="s">
        <v>154</v>
      </c>
      <c r="AU472" s="148" t="s">
        <v>84</v>
      </c>
      <c r="AY472" s="19" t="s">
        <v>151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9" t="s">
        <v>77</v>
      </c>
      <c r="BK472" s="149">
        <f>ROUND(I472*H472,2)</f>
        <v>0</v>
      </c>
      <c r="BL472" s="19" t="s">
        <v>190</v>
      </c>
      <c r="BM472" s="148" t="s">
        <v>933</v>
      </c>
    </row>
    <row r="473" spans="1:65" s="2" customFormat="1">
      <c r="A473" s="34"/>
      <c r="B473" s="35"/>
      <c r="C473" s="34"/>
      <c r="D473" s="150" t="s">
        <v>160</v>
      </c>
      <c r="E473" s="34"/>
      <c r="F473" s="151" t="s">
        <v>934</v>
      </c>
      <c r="G473" s="34"/>
      <c r="H473" s="34"/>
      <c r="I473" s="152"/>
      <c r="J473" s="34"/>
      <c r="K473" s="34"/>
      <c r="L473" s="35"/>
      <c r="M473" s="153"/>
      <c r="N473" s="154"/>
      <c r="O473" s="55"/>
      <c r="P473" s="55"/>
      <c r="Q473" s="55"/>
      <c r="R473" s="55"/>
      <c r="S473" s="55"/>
      <c r="T473" s="56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9" t="s">
        <v>160</v>
      </c>
      <c r="AU473" s="19" t="s">
        <v>84</v>
      </c>
    </row>
    <row r="474" spans="1:65" s="2" customFormat="1" ht="24.2" customHeight="1">
      <c r="A474" s="34"/>
      <c r="B474" s="136"/>
      <c r="C474" s="179" t="s">
        <v>935</v>
      </c>
      <c r="D474" s="179" t="s">
        <v>464</v>
      </c>
      <c r="E474" s="180" t="s">
        <v>936</v>
      </c>
      <c r="F474" s="181" t="s">
        <v>937</v>
      </c>
      <c r="G474" s="182" t="s">
        <v>189</v>
      </c>
      <c r="H474" s="183">
        <v>1</v>
      </c>
      <c r="I474" s="184"/>
      <c r="J474" s="185">
        <f>ROUND(I474*H474,2)</f>
        <v>0</v>
      </c>
      <c r="K474" s="181"/>
      <c r="L474" s="186"/>
      <c r="M474" s="187" t="s">
        <v>3</v>
      </c>
      <c r="N474" s="188" t="s">
        <v>40</v>
      </c>
      <c r="O474" s="55"/>
      <c r="P474" s="146">
        <f>O474*H474</f>
        <v>0</v>
      </c>
      <c r="Q474" s="146">
        <v>2.0000000000000002E-5</v>
      </c>
      <c r="R474" s="146">
        <f>Q474*H474</f>
        <v>2.0000000000000002E-5</v>
      </c>
      <c r="S474" s="146">
        <v>0</v>
      </c>
      <c r="T474" s="147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48" t="s">
        <v>338</v>
      </c>
      <c r="AT474" s="148" t="s">
        <v>464</v>
      </c>
      <c r="AU474" s="148" t="s">
        <v>84</v>
      </c>
      <c r="AY474" s="19" t="s">
        <v>151</v>
      </c>
      <c r="BE474" s="149">
        <f>IF(N474="základní",J474,0)</f>
        <v>0</v>
      </c>
      <c r="BF474" s="149">
        <f>IF(N474="snížená",J474,0)</f>
        <v>0</v>
      </c>
      <c r="BG474" s="149">
        <f>IF(N474="zákl. přenesená",J474,0)</f>
        <v>0</v>
      </c>
      <c r="BH474" s="149">
        <f>IF(N474="sníž. přenesená",J474,0)</f>
        <v>0</v>
      </c>
      <c r="BI474" s="149">
        <f>IF(N474="nulová",J474,0)</f>
        <v>0</v>
      </c>
      <c r="BJ474" s="19" t="s">
        <v>77</v>
      </c>
      <c r="BK474" s="149">
        <f>ROUND(I474*H474,2)</f>
        <v>0</v>
      </c>
      <c r="BL474" s="19" t="s">
        <v>190</v>
      </c>
      <c r="BM474" s="148" t="s">
        <v>938</v>
      </c>
    </row>
    <row r="475" spans="1:65" s="2" customFormat="1" ht="16.5" customHeight="1">
      <c r="A475" s="34"/>
      <c r="B475" s="136"/>
      <c r="C475" s="179" t="s">
        <v>939</v>
      </c>
      <c r="D475" s="179" t="s">
        <v>464</v>
      </c>
      <c r="E475" s="180" t="s">
        <v>940</v>
      </c>
      <c r="F475" s="181" t="s">
        <v>941</v>
      </c>
      <c r="G475" s="182" t="s">
        <v>189</v>
      </c>
      <c r="H475" s="183">
        <v>1</v>
      </c>
      <c r="I475" s="184"/>
      <c r="J475" s="185">
        <f>ROUND(I475*H475,2)</f>
        <v>0</v>
      </c>
      <c r="K475" s="181"/>
      <c r="L475" s="186"/>
      <c r="M475" s="187" t="s">
        <v>3</v>
      </c>
      <c r="N475" s="188" t="s">
        <v>40</v>
      </c>
      <c r="O475" s="55"/>
      <c r="P475" s="146">
        <f>O475*H475</f>
        <v>0</v>
      </c>
      <c r="Q475" s="146">
        <v>5.0000000000000002E-5</v>
      </c>
      <c r="R475" s="146">
        <f>Q475*H475</f>
        <v>5.0000000000000002E-5</v>
      </c>
      <c r="S475" s="146">
        <v>0</v>
      </c>
      <c r="T475" s="147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48" t="s">
        <v>338</v>
      </c>
      <c r="AT475" s="148" t="s">
        <v>464</v>
      </c>
      <c r="AU475" s="148" t="s">
        <v>84</v>
      </c>
      <c r="AY475" s="19" t="s">
        <v>151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9" t="s">
        <v>77</v>
      </c>
      <c r="BK475" s="149">
        <f>ROUND(I475*H475,2)</f>
        <v>0</v>
      </c>
      <c r="BL475" s="19" t="s">
        <v>190</v>
      </c>
      <c r="BM475" s="148" t="s">
        <v>942</v>
      </c>
    </row>
    <row r="476" spans="1:65" s="2" customFormat="1" ht="55.5" customHeight="1">
      <c r="A476" s="34"/>
      <c r="B476" s="136"/>
      <c r="C476" s="137" t="s">
        <v>943</v>
      </c>
      <c r="D476" s="137" t="s">
        <v>154</v>
      </c>
      <c r="E476" s="138" t="s">
        <v>944</v>
      </c>
      <c r="F476" s="139" t="s">
        <v>945</v>
      </c>
      <c r="G476" s="140" t="s">
        <v>189</v>
      </c>
      <c r="H476" s="141">
        <v>2</v>
      </c>
      <c r="I476" s="142"/>
      <c r="J476" s="143">
        <f>ROUND(I476*H476,2)</f>
        <v>0</v>
      </c>
      <c r="K476" s="139"/>
      <c r="L476" s="35"/>
      <c r="M476" s="144" t="s">
        <v>3</v>
      </c>
      <c r="N476" s="145" t="s">
        <v>40</v>
      </c>
      <c r="O476" s="55"/>
      <c r="P476" s="146">
        <f>O476*H476</f>
        <v>0</v>
      </c>
      <c r="Q476" s="146">
        <v>0</v>
      </c>
      <c r="R476" s="146">
        <f>Q476*H476</f>
        <v>0</v>
      </c>
      <c r="S476" s="146">
        <v>0</v>
      </c>
      <c r="T476" s="147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48" t="s">
        <v>190</v>
      </c>
      <c r="AT476" s="148" t="s">
        <v>154</v>
      </c>
      <c r="AU476" s="148" t="s">
        <v>84</v>
      </c>
      <c r="AY476" s="19" t="s">
        <v>151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9" t="s">
        <v>77</v>
      </c>
      <c r="BK476" s="149">
        <f>ROUND(I476*H476,2)</f>
        <v>0</v>
      </c>
      <c r="BL476" s="19" t="s">
        <v>190</v>
      </c>
      <c r="BM476" s="148" t="s">
        <v>946</v>
      </c>
    </row>
    <row r="477" spans="1:65" s="2" customFormat="1">
      <c r="A477" s="34"/>
      <c r="B477" s="35"/>
      <c r="C477" s="34"/>
      <c r="D477" s="150" t="s">
        <v>160</v>
      </c>
      <c r="E477" s="34"/>
      <c r="F477" s="151" t="s">
        <v>947</v>
      </c>
      <c r="G477" s="34"/>
      <c r="H477" s="34"/>
      <c r="I477" s="152"/>
      <c r="J477" s="34"/>
      <c r="K477" s="34"/>
      <c r="L477" s="35"/>
      <c r="M477" s="153"/>
      <c r="N477" s="154"/>
      <c r="O477" s="55"/>
      <c r="P477" s="55"/>
      <c r="Q477" s="55"/>
      <c r="R477" s="55"/>
      <c r="S477" s="55"/>
      <c r="T477" s="56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9" t="s">
        <v>160</v>
      </c>
      <c r="AU477" s="19" t="s">
        <v>84</v>
      </c>
    </row>
    <row r="478" spans="1:65" s="2" customFormat="1" ht="33" customHeight="1">
      <c r="A478" s="34"/>
      <c r="B478" s="136"/>
      <c r="C478" s="179" t="s">
        <v>948</v>
      </c>
      <c r="D478" s="179" t="s">
        <v>464</v>
      </c>
      <c r="E478" s="180" t="s">
        <v>949</v>
      </c>
      <c r="F478" s="181" t="s">
        <v>950</v>
      </c>
      <c r="G478" s="182" t="s">
        <v>189</v>
      </c>
      <c r="H478" s="183">
        <v>2</v>
      </c>
      <c r="I478" s="184"/>
      <c r="J478" s="185">
        <f>ROUND(I478*H478,2)</f>
        <v>0</v>
      </c>
      <c r="K478" s="181"/>
      <c r="L478" s="186"/>
      <c r="M478" s="187" t="s">
        <v>3</v>
      </c>
      <c r="N478" s="188" t="s">
        <v>40</v>
      </c>
      <c r="O478" s="55"/>
      <c r="P478" s="146">
        <f>O478*H478</f>
        <v>0</v>
      </c>
      <c r="Q478" s="146">
        <v>2.5500000000000002E-3</v>
      </c>
      <c r="R478" s="146">
        <f>Q478*H478</f>
        <v>5.1000000000000004E-3</v>
      </c>
      <c r="S478" s="146">
        <v>0</v>
      </c>
      <c r="T478" s="147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48" t="s">
        <v>338</v>
      </c>
      <c r="AT478" s="148" t="s">
        <v>464</v>
      </c>
      <c r="AU478" s="148" t="s">
        <v>84</v>
      </c>
      <c r="AY478" s="19" t="s">
        <v>151</v>
      </c>
      <c r="BE478" s="149">
        <f>IF(N478="základní",J478,0)</f>
        <v>0</v>
      </c>
      <c r="BF478" s="149">
        <f>IF(N478="snížená",J478,0)</f>
        <v>0</v>
      </c>
      <c r="BG478" s="149">
        <f>IF(N478="zákl. přenesená",J478,0)</f>
        <v>0</v>
      </c>
      <c r="BH478" s="149">
        <f>IF(N478="sníž. přenesená",J478,0)</f>
        <v>0</v>
      </c>
      <c r="BI478" s="149">
        <f>IF(N478="nulová",J478,0)</f>
        <v>0</v>
      </c>
      <c r="BJ478" s="19" t="s">
        <v>77</v>
      </c>
      <c r="BK478" s="149">
        <f>ROUND(I478*H478,2)</f>
        <v>0</v>
      </c>
      <c r="BL478" s="19" t="s">
        <v>190</v>
      </c>
      <c r="BM478" s="148" t="s">
        <v>951</v>
      </c>
    </row>
    <row r="479" spans="1:65" s="12" customFormat="1" ht="25.9" customHeight="1">
      <c r="B479" s="123"/>
      <c r="D479" s="124" t="s">
        <v>68</v>
      </c>
      <c r="E479" s="125" t="s">
        <v>952</v>
      </c>
      <c r="F479" s="125" t="s">
        <v>953</v>
      </c>
      <c r="I479" s="126"/>
      <c r="J479" s="127">
        <f>BK479</f>
        <v>0</v>
      </c>
      <c r="L479" s="123"/>
      <c r="M479" s="128"/>
      <c r="N479" s="129"/>
      <c r="O479" s="129"/>
      <c r="P479" s="130">
        <f>SUM(P480:P482)</f>
        <v>0</v>
      </c>
      <c r="Q479" s="129"/>
      <c r="R479" s="130">
        <f>SUM(R480:R482)</f>
        <v>0</v>
      </c>
      <c r="S479" s="129"/>
      <c r="T479" s="131">
        <f>SUM(T480:T482)</f>
        <v>0</v>
      </c>
      <c r="AR479" s="124" t="s">
        <v>158</v>
      </c>
      <c r="AT479" s="132" t="s">
        <v>68</v>
      </c>
      <c r="AU479" s="132" t="s">
        <v>69</v>
      </c>
      <c r="AY479" s="124" t="s">
        <v>151</v>
      </c>
      <c r="BK479" s="133">
        <f>SUM(BK480:BK482)</f>
        <v>0</v>
      </c>
    </row>
    <row r="480" spans="1:65" s="2" customFormat="1" ht="24.2" customHeight="1">
      <c r="A480" s="34"/>
      <c r="B480" s="136"/>
      <c r="C480" s="137" t="s">
        <v>954</v>
      </c>
      <c r="D480" s="137" t="s">
        <v>154</v>
      </c>
      <c r="E480" s="138" t="s">
        <v>955</v>
      </c>
      <c r="F480" s="139" t="s">
        <v>956</v>
      </c>
      <c r="G480" s="140" t="s">
        <v>957</v>
      </c>
      <c r="H480" s="141">
        <v>2</v>
      </c>
      <c r="I480" s="142"/>
      <c r="J480" s="143">
        <f>ROUND(I480*H480,2)</f>
        <v>0</v>
      </c>
      <c r="K480" s="139"/>
      <c r="L480" s="35"/>
      <c r="M480" s="144" t="s">
        <v>3</v>
      </c>
      <c r="N480" s="145" t="s">
        <v>40</v>
      </c>
      <c r="O480" s="55"/>
      <c r="P480" s="146">
        <f>O480*H480</f>
        <v>0</v>
      </c>
      <c r="Q480" s="146">
        <v>0</v>
      </c>
      <c r="R480" s="146">
        <f>Q480*H480</f>
        <v>0</v>
      </c>
      <c r="S480" s="146">
        <v>0</v>
      </c>
      <c r="T480" s="147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48" t="s">
        <v>958</v>
      </c>
      <c r="AT480" s="148" t="s">
        <v>154</v>
      </c>
      <c r="AU480" s="148" t="s">
        <v>77</v>
      </c>
      <c r="AY480" s="19" t="s">
        <v>151</v>
      </c>
      <c r="BE480" s="149">
        <f>IF(N480="základní",J480,0)</f>
        <v>0</v>
      </c>
      <c r="BF480" s="149">
        <f>IF(N480="snížená",J480,0)</f>
        <v>0</v>
      </c>
      <c r="BG480" s="149">
        <f>IF(N480="zákl. přenesená",J480,0)</f>
        <v>0</v>
      </c>
      <c r="BH480" s="149">
        <f>IF(N480="sníž. přenesená",J480,0)</f>
        <v>0</v>
      </c>
      <c r="BI480" s="149">
        <f>IF(N480="nulová",J480,0)</f>
        <v>0</v>
      </c>
      <c r="BJ480" s="19" t="s">
        <v>77</v>
      </c>
      <c r="BK480" s="149">
        <f>ROUND(I480*H480,2)</f>
        <v>0</v>
      </c>
      <c r="BL480" s="19" t="s">
        <v>958</v>
      </c>
      <c r="BM480" s="148" t="s">
        <v>959</v>
      </c>
    </row>
    <row r="481" spans="1:65" s="2" customFormat="1">
      <c r="A481" s="34"/>
      <c r="B481" s="35"/>
      <c r="C481" s="34"/>
      <c r="D481" s="150" t="s">
        <v>160</v>
      </c>
      <c r="E481" s="34"/>
      <c r="F481" s="151" t="s">
        <v>960</v>
      </c>
      <c r="G481" s="34"/>
      <c r="H481" s="34"/>
      <c r="I481" s="152"/>
      <c r="J481" s="34"/>
      <c r="K481" s="34"/>
      <c r="L481" s="35"/>
      <c r="M481" s="153"/>
      <c r="N481" s="154"/>
      <c r="O481" s="55"/>
      <c r="P481" s="55"/>
      <c r="Q481" s="55"/>
      <c r="R481" s="55"/>
      <c r="S481" s="55"/>
      <c r="T481" s="56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9" t="s">
        <v>160</v>
      </c>
      <c r="AU481" s="19" t="s">
        <v>77</v>
      </c>
    </row>
    <row r="482" spans="1:65" s="13" customFormat="1">
      <c r="B482" s="155"/>
      <c r="D482" s="156" t="s">
        <v>162</v>
      </c>
      <c r="E482" s="157" t="s">
        <v>3</v>
      </c>
      <c r="F482" s="158" t="s">
        <v>961</v>
      </c>
      <c r="H482" s="159">
        <v>2</v>
      </c>
      <c r="I482" s="160"/>
      <c r="L482" s="155"/>
      <c r="M482" s="161"/>
      <c r="N482" s="162"/>
      <c r="O482" s="162"/>
      <c r="P482" s="162"/>
      <c r="Q482" s="162"/>
      <c r="R482" s="162"/>
      <c r="S482" s="162"/>
      <c r="T482" s="163"/>
      <c r="AT482" s="157" t="s">
        <v>162</v>
      </c>
      <c r="AU482" s="157" t="s">
        <v>77</v>
      </c>
      <c r="AV482" s="13" t="s">
        <v>79</v>
      </c>
      <c r="AW482" s="13" t="s">
        <v>31</v>
      </c>
      <c r="AX482" s="13" t="s">
        <v>77</v>
      </c>
      <c r="AY482" s="157" t="s">
        <v>151</v>
      </c>
    </row>
    <row r="483" spans="1:65" s="12" customFormat="1" ht="25.9" customHeight="1">
      <c r="B483" s="123"/>
      <c r="D483" s="124" t="s">
        <v>68</v>
      </c>
      <c r="E483" s="125" t="s">
        <v>962</v>
      </c>
      <c r="F483" s="125" t="s">
        <v>963</v>
      </c>
      <c r="I483" s="126"/>
      <c r="J483" s="127">
        <f>BK483</f>
        <v>0</v>
      </c>
      <c r="L483" s="123"/>
      <c r="M483" s="128"/>
      <c r="N483" s="129"/>
      <c r="O483" s="129"/>
      <c r="P483" s="130">
        <f>SUM(P484:P485)</f>
        <v>0</v>
      </c>
      <c r="Q483" s="129"/>
      <c r="R483" s="130">
        <f>SUM(R484:R485)</f>
        <v>0</v>
      </c>
      <c r="S483" s="129"/>
      <c r="T483" s="131">
        <f>SUM(T484:T485)</f>
        <v>0</v>
      </c>
      <c r="AR483" s="124" t="s">
        <v>178</v>
      </c>
      <c r="AT483" s="132" t="s">
        <v>68</v>
      </c>
      <c r="AU483" s="132" t="s">
        <v>69</v>
      </c>
      <c r="AY483" s="124" t="s">
        <v>151</v>
      </c>
      <c r="BK483" s="133">
        <f>SUM(BK484:BK485)</f>
        <v>0</v>
      </c>
    </row>
    <row r="484" spans="1:65" s="2" customFormat="1" ht="16.5" customHeight="1">
      <c r="A484" s="34"/>
      <c r="B484" s="136"/>
      <c r="C484" s="137" t="s">
        <v>964</v>
      </c>
      <c r="D484" s="137" t="s">
        <v>154</v>
      </c>
      <c r="E484" s="138" t="s">
        <v>965</v>
      </c>
      <c r="F484" s="139" t="s">
        <v>966</v>
      </c>
      <c r="G484" s="140" t="s">
        <v>533</v>
      </c>
      <c r="H484" s="141">
        <v>1</v>
      </c>
      <c r="I484" s="142"/>
      <c r="J484" s="143">
        <f>ROUND(I484*H484,2)</f>
        <v>0</v>
      </c>
      <c r="K484" s="139" t="s">
        <v>397</v>
      </c>
      <c r="L484" s="35"/>
      <c r="M484" s="144" t="s">
        <v>3</v>
      </c>
      <c r="N484" s="145" t="s">
        <v>40</v>
      </c>
      <c r="O484" s="55"/>
      <c r="P484" s="146">
        <f>O484*H484</f>
        <v>0</v>
      </c>
      <c r="Q484" s="146">
        <v>0</v>
      </c>
      <c r="R484" s="146">
        <f>Q484*H484</f>
        <v>0</v>
      </c>
      <c r="S484" s="146">
        <v>0</v>
      </c>
      <c r="T484" s="147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48" t="s">
        <v>158</v>
      </c>
      <c r="AT484" s="148" t="s">
        <v>154</v>
      </c>
      <c r="AU484" s="148" t="s">
        <v>77</v>
      </c>
      <c r="AY484" s="19" t="s">
        <v>151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19" t="s">
        <v>77</v>
      </c>
      <c r="BK484" s="149">
        <f>ROUND(I484*H484,2)</f>
        <v>0</v>
      </c>
      <c r="BL484" s="19" t="s">
        <v>158</v>
      </c>
      <c r="BM484" s="148" t="s">
        <v>967</v>
      </c>
    </row>
    <row r="485" spans="1:65" s="2" customFormat="1" ht="37.9" customHeight="1">
      <c r="A485" s="34"/>
      <c r="B485" s="136"/>
      <c r="C485" s="137" t="s">
        <v>968</v>
      </c>
      <c r="D485" s="137" t="s">
        <v>154</v>
      </c>
      <c r="E485" s="138" t="s">
        <v>969</v>
      </c>
      <c r="F485" s="139" t="s">
        <v>970</v>
      </c>
      <c r="G485" s="140" t="s">
        <v>533</v>
      </c>
      <c r="H485" s="141">
        <v>1</v>
      </c>
      <c r="I485" s="142"/>
      <c r="J485" s="143">
        <f>ROUND(I485*H485,2)</f>
        <v>0</v>
      </c>
      <c r="K485" s="139" t="s">
        <v>397</v>
      </c>
      <c r="L485" s="35"/>
      <c r="M485" s="190" t="s">
        <v>3</v>
      </c>
      <c r="N485" s="191" t="s">
        <v>40</v>
      </c>
      <c r="O485" s="192"/>
      <c r="P485" s="193">
        <f>O485*H485</f>
        <v>0</v>
      </c>
      <c r="Q485" s="193">
        <v>0</v>
      </c>
      <c r="R485" s="193">
        <f>Q485*H485</f>
        <v>0</v>
      </c>
      <c r="S485" s="193">
        <v>0</v>
      </c>
      <c r="T485" s="194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48" t="s">
        <v>158</v>
      </c>
      <c r="AT485" s="148" t="s">
        <v>154</v>
      </c>
      <c r="AU485" s="148" t="s">
        <v>77</v>
      </c>
      <c r="AY485" s="19" t="s">
        <v>151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9" t="s">
        <v>77</v>
      </c>
      <c r="BK485" s="149">
        <f>ROUND(I485*H485,2)</f>
        <v>0</v>
      </c>
      <c r="BL485" s="19" t="s">
        <v>158</v>
      </c>
      <c r="BM485" s="148" t="s">
        <v>971</v>
      </c>
    </row>
    <row r="486" spans="1:65" s="2" customFormat="1" ht="6.95" customHeight="1">
      <c r="A486" s="34"/>
      <c r="B486" s="44"/>
      <c r="C486" s="45"/>
      <c r="D486" s="45"/>
      <c r="E486" s="45"/>
      <c r="F486" s="45"/>
      <c r="G486" s="45"/>
      <c r="H486" s="45"/>
      <c r="I486" s="45"/>
      <c r="J486" s="45"/>
      <c r="K486" s="45"/>
      <c r="L486" s="35"/>
      <c r="M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</row>
  </sheetData>
  <autoFilter ref="C112:K485" xr:uid="{00000000-0009-0000-0000-000001000000}"/>
  <mergeCells count="9">
    <mergeCell ref="E50:H50"/>
    <mergeCell ref="E103:H103"/>
    <mergeCell ref="E105:H105"/>
    <mergeCell ref="L2:V2"/>
    <mergeCell ref="E7:H7"/>
    <mergeCell ref="E9:H9"/>
    <mergeCell ref="E18:H18"/>
    <mergeCell ref="E27:H27"/>
    <mergeCell ref="E48:H48"/>
  </mergeCells>
  <hyperlinks>
    <hyperlink ref="F117" r:id="rId1" xr:uid="{00000000-0004-0000-0100-000000000000}"/>
    <hyperlink ref="F121" r:id="rId2" xr:uid="{00000000-0004-0000-0100-000001000000}"/>
    <hyperlink ref="F123" r:id="rId3" xr:uid="{00000000-0004-0000-0100-000002000000}"/>
    <hyperlink ref="F126" r:id="rId4" xr:uid="{00000000-0004-0000-0100-000003000000}"/>
    <hyperlink ref="F129" r:id="rId5" xr:uid="{00000000-0004-0000-0100-000004000000}"/>
    <hyperlink ref="F133" r:id="rId6" xr:uid="{00000000-0004-0000-0100-000005000000}"/>
    <hyperlink ref="F135" r:id="rId7" xr:uid="{00000000-0004-0000-0100-000006000000}"/>
    <hyperlink ref="F137" r:id="rId8" xr:uid="{00000000-0004-0000-0100-000007000000}"/>
    <hyperlink ref="F139" r:id="rId9" xr:uid="{00000000-0004-0000-0100-000008000000}"/>
    <hyperlink ref="F141" r:id="rId10" xr:uid="{00000000-0004-0000-0100-000009000000}"/>
    <hyperlink ref="F143" r:id="rId11" xr:uid="{00000000-0004-0000-0100-00000A000000}"/>
    <hyperlink ref="F148" r:id="rId12" xr:uid="{00000000-0004-0000-0100-00000B000000}"/>
    <hyperlink ref="F151" r:id="rId13" xr:uid="{00000000-0004-0000-0100-00000C000000}"/>
    <hyperlink ref="F153" r:id="rId14" xr:uid="{00000000-0004-0000-0100-00000D000000}"/>
    <hyperlink ref="F155" r:id="rId15" xr:uid="{00000000-0004-0000-0100-00000E000000}"/>
    <hyperlink ref="F157" r:id="rId16" xr:uid="{00000000-0004-0000-0100-00000F000000}"/>
    <hyperlink ref="F159" r:id="rId17" xr:uid="{00000000-0004-0000-0100-000010000000}"/>
    <hyperlink ref="F161" r:id="rId18" xr:uid="{00000000-0004-0000-0100-000011000000}"/>
    <hyperlink ref="F164" r:id="rId19" xr:uid="{00000000-0004-0000-0100-000012000000}"/>
    <hyperlink ref="F167" r:id="rId20" xr:uid="{00000000-0004-0000-0100-000013000000}"/>
    <hyperlink ref="F170" r:id="rId21" xr:uid="{00000000-0004-0000-0100-000014000000}"/>
    <hyperlink ref="F173" r:id="rId22" xr:uid="{00000000-0004-0000-0100-000015000000}"/>
    <hyperlink ref="F176" r:id="rId23" xr:uid="{00000000-0004-0000-0100-000016000000}"/>
    <hyperlink ref="F182" r:id="rId24" xr:uid="{00000000-0004-0000-0100-000017000000}"/>
    <hyperlink ref="F185" r:id="rId25" xr:uid="{00000000-0004-0000-0100-000018000000}"/>
    <hyperlink ref="F187" r:id="rId26" xr:uid="{00000000-0004-0000-0100-000019000000}"/>
    <hyperlink ref="F189" r:id="rId27" xr:uid="{00000000-0004-0000-0100-00001A000000}"/>
    <hyperlink ref="F192" r:id="rId28" xr:uid="{00000000-0004-0000-0100-00001B000000}"/>
    <hyperlink ref="F196" r:id="rId29" xr:uid="{00000000-0004-0000-0100-00001C000000}"/>
    <hyperlink ref="F202" r:id="rId30" xr:uid="{00000000-0004-0000-0100-00001D000000}"/>
    <hyperlink ref="F207" r:id="rId31" xr:uid="{00000000-0004-0000-0100-00001E000000}"/>
    <hyperlink ref="F211" r:id="rId32" xr:uid="{00000000-0004-0000-0100-00001F000000}"/>
    <hyperlink ref="F217" r:id="rId33" xr:uid="{00000000-0004-0000-0100-000020000000}"/>
    <hyperlink ref="F221" r:id="rId34" xr:uid="{00000000-0004-0000-0100-000021000000}"/>
    <hyperlink ref="F225" r:id="rId35" xr:uid="{00000000-0004-0000-0100-000022000000}"/>
    <hyperlink ref="F227" r:id="rId36" xr:uid="{00000000-0004-0000-0100-000023000000}"/>
    <hyperlink ref="F229" r:id="rId37" xr:uid="{00000000-0004-0000-0100-000024000000}"/>
    <hyperlink ref="F233" r:id="rId38" xr:uid="{00000000-0004-0000-0100-000025000000}"/>
    <hyperlink ref="F236" r:id="rId39" xr:uid="{00000000-0004-0000-0100-000026000000}"/>
    <hyperlink ref="F238" r:id="rId40" xr:uid="{00000000-0004-0000-0100-000027000000}"/>
    <hyperlink ref="F242" r:id="rId41" xr:uid="{00000000-0004-0000-0100-000028000000}"/>
    <hyperlink ref="F244" r:id="rId42" xr:uid="{00000000-0004-0000-0100-000029000000}"/>
    <hyperlink ref="F247" r:id="rId43" xr:uid="{00000000-0004-0000-0100-00002A000000}"/>
    <hyperlink ref="F249" r:id="rId44" xr:uid="{00000000-0004-0000-0100-00002B000000}"/>
    <hyperlink ref="F251" r:id="rId45" xr:uid="{00000000-0004-0000-0100-00002C000000}"/>
    <hyperlink ref="F254" r:id="rId46" xr:uid="{00000000-0004-0000-0100-00002D000000}"/>
    <hyperlink ref="F257" r:id="rId47" xr:uid="{00000000-0004-0000-0100-00002E000000}"/>
    <hyperlink ref="F262" r:id="rId48" xr:uid="{00000000-0004-0000-0100-00002F000000}"/>
    <hyperlink ref="F264" r:id="rId49" xr:uid="{00000000-0004-0000-0100-000030000000}"/>
    <hyperlink ref="F266" r:id="rId50" xr:uid="{00000000-0004-0000-0100-000031000000}"/>
    <hyperlink ref="F268" r:id="rId51" xr:uid="{00000000-0004-0000-0100-000032000000}"/>
    <hyperlink ref="F271" r:id="rId52" xr:uid="{00000000-0004-0000-0100-000033000000}"/>
    <hyperlink ref="F274" r:id="rId53" xr:uid="{00000000-0004-0000-0100-000034000000}"/>
    <hyperlink ref="F277" r:id="rId54" xr:uid="{00000000-0004-0000-0100-000035000000}"/>
    <hyperlink ref="F280" r:id="rId55" xr:uid="{00000000-0004-0000-0100-000036000000}"/>
    <hyperlink ref="F283" r:id="rId56" xr:uid="{00000000-0004-0000-0100-000037000000}"/>
    <hyperlink ref="F286" r:id="rId57" xr:uid="{00000000-0004-0000-0100-000038000000}"/>
    <hyperlink ref="F292" r:id="rId58" xr:uid="{00000000-0004-0000-0100-000039000000}"/>
    <hyperlink ref="F295" r:id="rId59" xr:uid="{00000000-0004-0000-0100-00003A000000}"/>
    <hyperlink ref="F298" r:id="rId60" xr:uid="{00000000-0004-0000-0100-00003B000000}"/>
    <hyperlink ref="F301" r:id="rId61" xr:uid="{00000000-0004-0000-0100-00003C000000}"/>
    <hyperlink ref="F304" r:id="rId62" xr:uid="{00000000-0004-0000-0100-00003D000000}"/>
    <hyperlink ref="F307" r:id="rId63" xr:uid="{00000000-0004-0000-0100-00003E000000}"/>
    <hyperlink ref="F309" r:id="rId64" xr:uid="{00000000-0004-0000-0100-00003F000000}"/>
    <hyperlink ref="F313" r:id="rId65" xr:uid="{00000000-0004-0000-0100-000040000000}"/>
    <hyperlink ref="F316" r:id="rId66" xr:uid="{00000000-0004-0000-0100-000041000000}"/>
    <hyperlink ref="F321" r:id="rId67" xr:uid="{00000000-0004-0000-0100-000042000000}"/>
    <hyperlink ref="F327" r:id="rId68" xr:uid="{00000000-0004-0000-0100-000043000000}"/>
    <hyperlink ref="F331" r:id="rId69" xr:uid="{00000000-0004-0000-0100-000044000000}"/>
    <hyperlink ref="F335" r:id="rId70" xr:uid="{00000000-0004-0000-0100-000045000000}"/>
    <hyperlink ref="F337" r:id="rId71" xr:uid="{00000000-0004-0000-0100-000046000000}"/>
    <hyperlink ref="F340" r:id="rId72" xr:uid="{00000000-0004-0000-0100-000047000000}"/>
    <hyperlink ref="F343" r:id="rId73" xr:uid="{00000000-0004-0000-0100-000048000000}"/>
    <hyperlink ref="F347" r:id="rId74" xr:uid="{00000000-0004-0000-0100-000049000000}"/>
    <hyperlink ref="F350" r:id="rId75" xr:uid="{00000000-0004-0000-0100-00004A000000}"/>
    <hyperlink ref="F354" r:id="rId76" xr:uid="{00000000-0004-0000-0100-00004B000000}"/>
    <hyperlink ref="F357" r:id="rId77" xr:uid="{00000000-0004-0000-0100-00004C000000}"/>
    <hyperlink ref="F360" r:id="rId78" xr:uid="{00000000-0004-0000-0100-00004D000000}"/>
    <hyperlink ref="F365" r:id="rId79" xr:uid="{00000000-0004-0000-0100-00004E000000}"/>
    <hyperlink ref="F368" r:id="rId80" xr:uid="{00000000-0004-0000-0100-00004F000000}"/>
    <hyperlink ref="F371" r:id="rId81" xr:uid="{00000000-0004-0000-0100-000050000000}"/>
    <hyperlink ref="F377" r:id="rId82" xr:uid="{00000000-0004-0000-0100-000051000000}"/>
    <hyperlink ref="F384" r:id="rId83" xr:uid="{00000000-0004-0000-0100-000052000000}"/>
    <hyperlink ref="F387" r:id="rId84" xr:uid="{00000000-0004-0000-0100-000053000000}"/>
    <hyperlink ref="F391" r:id="rId85" xr:uid="{00000000-0004-0000-0100-000054000000}"/>
    <hyperlink ref="F394" r:id="rId86" xr:uid="{00000000-0004-0000-0100-000055000000}"/>
    <hyperlink ref="F401" r:id="rId87" xr:uid="{00000000-0004-0000-0100-000056000000}"/>
    <hyperlink ref="F406" r:id="rId88" xr:uid="{00000000-0004-0000-0100-000057000000}"/>
    <hyperlink ref="F412" r:id="rId89" xr:uid="{00000000-0004-0000-0100-000058000000}"/>
    <hyperlink ref="F415" r:id="rId90" xr:uid="{00000000-0004-0000-0100-000059000000}"/>
    <hyperlink ref="F418" r:id="rId91" xr:uid="{00000000-0004-0000-0100-00005A000000}"/>
    <hyperlink ref="F425" r:id="rId92" xr:uid="{00000000-0004-0000-0100-00005B000000}"/>
    <hyperlink ref="F428" r:id="rId93" xr:uid="{00000000-0004-0000-0100-00005C000000}"/>
    <hyperlink ref="F431" r:id="rId94" xr:uid="{00000000-0004-0000-0100-00005D000000}"/>
    <hyperlink ref="F434" r:id="rId95" xr:uid="{00000000-0004-0000-0100-00005E000000}"/>
    <hyperlink ref="F436" r:id="rId96" xr:uid="{00000000-0004-0000-0100-00005F000000}"/>
    <hyperlink ref="F440" r:id="rId97" xr:uid="{00000000-0004-0000-0100-000060000000}"/>
    <hyperlink ref="F442" r:id="rId98" xr:uid="{00000000-0004-0000-0100-000061000000}"/>
    <hyperlink ref="F445" r:id="rId99" xr:uid="{00000000-0004-0000-0100-000062000000}"/>
    <hyperlink ref="F448" r:id="rId100" xr:uid="{00000000-0004-0000-0100-000063000000}"/>
    <hyperlink ref="F452" r:id="rId101" xr:uid="{00000000-0004-0000-0100-000064000000}"/>
    <hyperlink ref="F457" r:id="rId102" xr:uid="{00000000-0004-0000-0100-000065000000}"/>
    <hyperlink ref="F463" r:id="rId103" xr:uid="{00000000-0004-0000-0100-000066000000}"/>
    <hyperlink ref="F467" r:id="rId104" xr:uid="{00000000-0004-0000-0100-000067000000}"/>
    <hyperlink ref="F473" r:id="rId105" xr:uid="{00000000-0004-0000-0100-000068000000}"/>
    <hyperlink ref="F477" r:id="rId106" xr:uid="{00000000-0004-0000-0100-000069000000}"/>
    <hyperlink ref="F481" r:id="rId107" xr:uid="{00000000-0004-0000-0100-00006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972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138</v>
      </c>
      <c r="F9" s="117" t="s">
        <v>973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5.71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974</v>
      </c>
      <c r="E12" s="19" t="s">
        <v>3</v>
      </c>
      <c r="F12" s="201">
        <v>5.65</v>
      </c>
      <c r="G12" s="34"/>
      <c r="H12" s="35"/>
    </row>
    <row r="13" spans="1:8" s="2" customFormat="1" ht="16.899999999999999" customHeight="1">
      <c r="A13" s="34"/>
      <c r="B13" s="35"/>
      <c r="C13" s="200" t="s">
        <v>3</v>
      </c>
      <c r="D13" s="200" t="s">
        <v>975</v>
      </c>
      <c r="E13" s="19" t="s">
        <v>3</v>
      </c>
      <c r="F13" s="201">
        <v>0.06</v>
      </c>
      <c r="G13" s="34"/>
      <c r="H13" s="35"/>
    </row>
    <row r="14" spans="1:8" s="2" customFormat="1" ht="16.899999999999999" customHeight="1">
      <c r="A14" s="34"/>
      <c r="B14" s="35"/>
      <c r="C14" s="200" t="s">
        <v>3</v>
      </c>
      <c r="D14" s="200" t="s">
        <v>164</v>
      </c>
      <c r="E14" s="19" t="s">
        <v>3</v>
      </c>
      <c r="F14" s="201">
        <v>5.71</v>
      </c>
      <c r="G14" s="34"/>
      <c r="H14" s="35"/>
    </row>
    <row r="15" spans="1:8" s="2" customFormat="1" ht="16.899999999999999" customHeight="1">
      <c r="A15" s="34"/>
      <c r="B15" s="35"/>
      <c r="C15" s="202" t="s">
        <v>976</v>
      </c>
      <c r="D15" s="34"/>
      <c r="E15" s="34"/>
      <c r="F15" s="34"/>
      <c r="G15" s="34"/>
      <c r="H15" s="35"/>
    </row>
    <row r="16" spans="1:8" s="2" customFormat="1" ht="22.5">
      <c r="A16" s="34"/>
      <c r="B16" s="35"/>
      <c r="C16" s="200" t="s">
        <v>597</v>
      </c>
      <c r="D16" s="200" t="s">
        <v>977</v>
      </c>
      <c r="E16" s="19" t="s">
        <v>82</v>
      </c>
      <c r="F16" s="201">
        <v>5.71</v>
      </c>
      <c r="G16" s="34"/>
      <c r="H16" s="35"/>
    </row>
    <row r="17" spans="1:8" s="2" customFormat="1" ht="16.899999999999999" customHeight="1">
      <c r="A17" s="34"/>
      <c r="B17" s="35"/>
      <c r="C17" s="200" t="s">
        <v>258</v>
      </c>
      <c r="D17" s="200" t="s">
        <v>978</v>
      </c>
      <c r="E17" s="19" t="s">
        <v>82</v>
      </c>
      <c r="F17" s="201">
        <v>5.71</v>
      </c>
      <c r="G17" s="34"/>
      <c r="H17" s="35"/>
    </row>
    <row r="18" spans="1:8" s="2" customFormat="1" ht="16.899999999999999" customHeight="1">
      <c r="A18" s="34"/>
      <c r="B18" s="35"/>
      <c r="C18" s="200" t="s">
        <v>263</v>
      </c>
      <c r="D18" s="200" t="s">
        <v>979</v>
      </c>
      <c r="E18" s="19" t="s">
        <v>82</v>
      </c>
      <c r="F18" s="201">
        <v>5.71</v>
      </c>
      <c r="G18" s="34"/>
      <c r="H18" s="35"/>
    </row>
    <row r="19" spans="1:8" s="2" customFormat="1" ht="16.899999999999999" customHeight="1">
      <c r="A19" s="34"/>
      <c r="B19" s="35"/>
      <c r="C19" s="200" t="s">
        <v>665</v>
      </c>
      <c r="D19" s="200" t="s">
        <v>980</v>
      </c>
      <c r="E19" s="19" t="s">
        <v>82</v>
      </c>
      <c r="F19" s="201">
        <v>5.71</v>
      </c>
      <c r="G19" s="34"/>
      <c r="H19" s="35"/>
    </row>
    <row r="20" spans="1:8" s="2" customFormat="1" ht="16.899999999999999" customHeight="1">
      <c r="A20" s="34"/>
      <c r="B20" s="35"/>
      <c r="C20" s="200" t="s">
        <v>685</v>
      </c>
      <c r="D20" s="200" t="s">
        <v>981</v>
      </c>
      <c r="E20" s="19" t="s">
        <v>82</v>
      </c>
      <c r="F20" s="201">
        <v>5.71</v>
      </c>
      <c r="G20" s="34"/>
      <c r="H20" s="35"/>
    </row>
    <row r="21" spans="1:8" s="2" customFormat="1" ht="22.5">
      <c r="A21" s="34"/>
      <c r="B21" s="35"/>
      <c r="C21" s="200" t="s">
        <v>670</v>
      </c>
      <c r="D21" s="200" t="s">
        <v>982</v>
      </c>
      <c r="E21" s="19" t="s">
        <v>82</v>
      </c>
      <c r="F21" s="201">
        <v>5.71</v>
      </c>
      <c r="G21" s="34"/>
      <c r="H21" s="35"/>
    </row>
    <row r="22" spans="1:8" s="2" customFormat="1" ht="22.5">
      <c r="A22" s="34"/>
      <c r="B22" s="35"/>
      <c r="C22" s="200" t="s">
        <v>680</v>
      </c>
      <c r="D22" s="200" t="s">
        <v>983</v>
      </c>
      <c r="E22" s="19" t="s">
        <v>82</v>
      </c>
      <c r="F22" s="201">
        <v>5.71</v>
      </c>
      <c r="G22" s="34"/>
      <c r="H22" s="35"/>
    </row>
    <row r="23" spans="1:8" s="2" customFormat="1" ht="16.899999999999999" customHeight="1">
      <c r="A23" s="34"/>
      <c r="B23" s="35"/>
      <c r="C23" s="200" t="s">
        <v>708</v>
      </c>
      <c r="D23" s="200" t="s">
        <v>984</v>
      </c>
      <c r="E23" s="19" t="s">
        <v>82</v>
      </c>
      <c r="F23" s="201">
        <v>5.71</v>
      </c>
      <c r="G23" s="34"/>
      <c r="H23" s="35"/>
    </row>
    <row r="24" spans="1:8" s="2" customFormat="1" ht="22.5">
      <c r="A24" s="34"/>
      <c r="B24" s="35"/>
      <c r="C24" s="200" t="s">
        <v>347</v>
      </c>
      <c r="D24" s="200" t="s">
        <v>985</v>
      </c>
      <c r="E24" s="19" t="s">
        <v>82</v>
      </c>
      <c r="F24" s="201">
        <v>5.71</v>
      </c>
      <c r="G24" s="34"/>
      <c r="H24" s="35"/>
    </row>
    <row r="25" spans="1:8" s="2" customFormat="1" ht="16.899999999999999" customHeight="1">
      <c r="A25" s="34"/>
      <c r="B25" s="35"/>
      <c r="C25" s="200" t="s">
        <v>339</v>
      </c>
      <c r="D25" s="200" t="s">
        <v>986</v>
      </c>
      <c r="E25" s="19" t="s">
        <v>82</v>
      </c>
      <c r="F25" s="201">
        <v>20.71</v>
      </c>
      <c r="G25" s="34"/>
      <c r="H25" s="35"/>
    </row>
    <row r="26" spans="1:8" s="2" customFormat="1" ht="16.899999999999999" customHeight="1">
      <c r="A26" s="34"/>
      <c r="B26" s="35"/>
      <c r="C26" s="200" t="s">
        <v>174</v>
      </c>
      <c r="D26" s="200" t="s">
        <v>175</v>
      </c>
      <c r="E26" s="19" t="s">
        <v>82</v>
      </c>
      <c r="F26" s="201">
        <v>5.71</v>
      </c>
      <c r="G26" s="34"/>
      <c r="H26" s="35"/>
    </row>
    <row r="27" spans="1:8" s="2" customFormat="1" ht="16.899999999999999" customHeight="1">
      <c r="A27" s="34"/>
      <c r="B27" s="35"/>
      <c r="C27" s="200" t="s">
        <v>170</v>
      </c>
      <c r="D27" s="200" t="s">
        <v>987</v>
      </c>
      <c r="E27" s="19" t="s">
        <v>82</v>
      </c>
      <c r="F27" s="201">
        <v>5.71</v>
      </c>
      <c r="G27" s="34"/>
      <c r="H27" s="35"/>
    </row>
    <row r="28" spans="1:8" s="2" customFormat="1" ht="16.899999999999999" customHeight="1">
      <c r="A28" s="34"/>
      <c r="B28" s="35"/>
      <c r="C28" s="196" t="s">
        <v>80</v>
      </c>
      <c r="D28" s="197" t="s">
        <v>81</v>
      </c>
      <c r="E28" s="198" t="s">
        <v>82</v>
      </c>
      <c r="F28" s="199">
        <v>31.878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988</v>
      </c>
      <c r="E29" s="19" t="s">
        <v>3</v>
      </c>
      <c r="F29" s="201">
        <v>36.119999999999997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3</v>
      </c>
      <c r="E30" s="19" t="s">
        <v>3</v>
      </c>
      <c r="F30" s="201">
        <v>0</v>
      </c>
      <c r="G30" s="34"/>
      <c r="H30" s="35"/>
    </row>
    <row r="31" spans="1:8" s="2" customFormat="1" ht="16.899999999999999" customHeight="1">
      <c r="A31" s="34"/>
      <c r="B31" s="35"/>
      <c r="C31" s="200" t="s">
        <v>3</v>
      </c>
      <c r="D31" s="200" t="s">
        <v>989</v>
      </c>
      <c r="E31" s="19" t="s">
        <v>3</v>
      </c>
      <c r="F31" s="201">
        <v>-4.242</v>
      </c>
      <c r="G31" s="34"/>
      <c r="H31" s="35"/>
    </row>
    <row r="32" spans="1:8" s="2" customFormat="1" ht="16.899999999999999" customHeight="1">
      <c r="A32" s="34"/>
      <c r="B32" s="35"/>
      <c r="C32" s="200" t="s">
        <v>3</v>
      </c>
      <c r="D32" s="200" t="s">
        <v>164</v>
      </c>
      <c r="E32" s="19" t="s">
        <v>3</v>
      </c>
      <c r="F32" s="201">
        <v>31.878</v>
      </c>
      <c r="G32" s="34"/>
      <c r="H32" s="35"/>
    </row>
    <row r="33" spans="1:8" s="2" customFormat="1" ht="16.899999999999999" customHeight="1">
      <c r="A33" s="34"/>
      <c r="B33" s="35"/>
      <c r="C33" s="202" t="s">
        <v>976</v>
      </c>
      <c r="D33" s="34"/>
      <c r="E33" s="34"/>
      <c r="F33" s="34"/>
      <c r="G33" s="34"/>
      <c r="H33" s="35"/>
    </row>
    <row r="34" spans="1:8" s="2" customFormat="1" ht="22.5">
      <c r="A34" s="34"/>
      <c r="B34" s="35"/>
      <c r="C34" s="200" t="s">
        <v>326</v>
      </c>
      <c r="D34" s="200" t="s">
        <v>990</v>
      </c>
      <c r="E34" s="19" t="s">
        <v>82</v>
      </c>
      <c r="F34" s="201">
        <v>6.3760000000000003</v>
      </c>
      <c r="G34" s="34"/>
      <c r="H34" s="35"/>
    </row>
    <row r="35" spans="1:8" s="2" customFormat="1" ht="16.899999999999999" customHeight="1">
      <c r="A35" s="34"/>
      <c r="B35" s="35"/>
      <c r="C35" s="200" t="s">
        <v>741</v>
      </c>
      <c r="D35" s="200" t="s">
        <v>991</v>
      </c>
      <c r="E35" s="19" t="s">
        <v>82</v>
      </c>
      <c r="F35" s="201">
        <v>31.878</v>
      </c>
      <c r="G35" s="34"/>
      <c r="H35" s="35"/>
    </row>
    <row r="36" spans="1:8" s="2" customFormat="1" ht="16.899999999999999" customHeight="1">
      <c r="A36" s="34"/>
      <c r="B36" s="35"/>
      <c r="C36" s="200" t="s">
        <v>267</v>
      </c>
      <c r="D36" s="200" t="s">
        <v>992</v>
      </c>
      <c r="E36" s="19" t="s">
        <v>82</v>
      </c>
      <c r="F36" s="201">
        <v>31.878</v>
      </c>
      <c r="G36" s="34"/>
      <c r="H36" s="35"/>
    </row>
    <row r="37" spans="1:8" s="2" customFormat="1" ht="22.5">
      <c r="A37" s="34"/>
      <c r="B37" s="35"/>
      <c r="C37" s="200" t="s">
        <v>756</v>
      </c>
      <c r="D37" s="200" t="s">
        <v>993</v>
      </c>
      <c r="E37" s="19" t="s">
        <v>82</v>
      </c>
      <c r="F37" s="201">
        <v>31.878</v>
      </c>
      <c r="G37" s="34"/>
      <c r="H37" s="35"/>
    </row>
    <row r="38" spans="1:8" s="2" customFormat="1" ht="16.899999999999999" customHeight="1">
      <c r="A38" s="34"/>
      <c r="B38" s="35"/>
      <c r="C38" s="196" t="s">
        <v>89</v>
      </c>
      <c r="D38" s="197" t="s">
        <v>90</v>
      </c>
      <c r="E38" s="198" t="s">
        <v>91</v>
      </c>
      <c r="F38" s="199">
        <v>15.37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994</v>
      </c>
      <c r="E39" s="19" t="s">
        <v>3</v>
      </c>
      <c r="F39" s="201">
        <v>5.16</v>
      </c>
      <c r="G39" s="34"/>
      <c r="H39" s="35"/>
    </row>
    <row r="40" spans="1:8" s="2" customFormat="1" ht="16.899999999999999" customHeight="1">
      <c r="A40" s="34"/>
      <c r="B40" s="35"/>
      <c r="C40" s="200" t="s">
        <v>3</v>
      </c>
      <c r="D40" s="200" t="s">
        <v>995</v>
      </c>
      <c r="E40" s="19" t="s">
        <v>3</v>
      </c>
      <c r="F40" s="201">
        <v>10.210000000000001</v>
      </c>
      <c r="G40" s="34"/>
      <c r="H40" s="35"/>
    </row>
    <row r="41" spans="1:8" s="2" customFormat="1" ht="16.899999999999999" customHeight="1">
      <c r="A41" s="34"/>
      <c r="B41" s="35"/>
      <c r="C41" s="200" t="s">
        <v>3</v>
      </c>
      <c r="D41" s="200" t="s">
        <v>164</v>
      </c>
      <c r="E41" s="19" t="s">
        <v>3</v>
      </c>
      <c r="F41" s="201">
        <v>15.37</v>
      </c>
      <c r="G41" s="34"/>
      <c r="H41" s="35"/>
    </row>
    <row r="42" spans="1:8" s="2" customFormat="1" ht="16.899999999999999" customHeight="1">
      <c r="A42" s="34"/>
      <c r="B42" s="35"/>
      <c r="C42" s="202" t="s">
        <v>976</v>
      </c>
      <c r="D42" s="34"/>
      <c r="E42" s="34"/>
      <c r="F42" s="34"/>
      <c r="G42" s="34"/>
      <c r="H42" s="35"/>
    </row>
    <row r="43" spans="1:8" s="2" customFormat="1" ht="16.899999999999999" customHeight="1">
      <c r="A43" s="34"/>
      <c r="B43" s="35"/>
      <c r="C43" s="200" t="s">
        <v>607</v>
      </c>
      <c r="D43" s="200" t="s">
        <v>996</v>
      </c>
      <c r="E43" s="19" t="s">
        <v>167</v>
      </c>
      <c r="F43" s="201">
        <v>15.37</v>
      </c>
      <c r="G43" s="34"/>
      <c r="H43" s="35"/>
    </row>
    <row r="44" spans="1:8" s="2" customFormat="1" ht="16.899999999999999" customHeight="1">
      <c r="A44" s="34"/>
      <c r="B44" s="35"/>
      <c r="C44" s="200" t="s">
        <v>713</v>
      </c>
      <c r="D44" s="200" t="s">
        <v>997</v>
      </c>
      <c r="E44" s="19" t="s">
        <v>82</v>
      </c>
      <c r="F44" s="201">
        <v>8.3539999999999992</v>
      </c>
      <c r="G44" s="34"/>
      <c r="H44" s="35"/>
    </row>
    <row r="45" spans="1:8" s="2" customFormat="1" ht="16.899999999999999" customHeight="1">
      <c r="A45" s="34"/>
      <c r="B45" s="35"/>
      <c r="C45" s="200" t="s">
        <v>727</v>
      </c>
      <c r="D45" s="200" t="s">
        <v>998</v>
      </c>
      <c r="E45" s="19" t="s">
        <v>167</v>
      </c>
      <c r="F45" s="201">
        <v>21.67</v>
      </c>
      <c r="G45" s="34"/>
      <c r="H45" s="35"/>
    </row>
    <row r="46" spans="1:8" s="2" customFormat="1" ht="16.899999999999999" customHeight="1">
      <c r="A46" s="34"/>
      <c r="B46" s="35"/>
      <c r="C46" s="200" t="s">
        <v>773</v>
      </c>
      <c r="D46" s="200" t="s">
        <v>999</v>
      </c>
      <c r="E46" s="19" t="s">
        <v>167</v>
      </c>
      <c r="F46" s="201">
        <v>45.92</v>
      </c>
      <c r="G46" s="34"/>
      <c r="H46" s="35"/>
    </row>
    <row r="47" spans="1:8" s="2" customFormat="1" ht="16.899999999999999" customHeight="1">
      <c r="A47" s="34"/>
      <c r="B47" s="35"/>
      <c r="C47" s="196" t="s">
        <v>1000</v>
      </c>
      <c r="D47" s="197" t="s">
        <v>1001</v>
      </c>
      <c r="E47" s="198" t="s">
        <v>91</v>
      </c>
      <c r="F47" s="199">
        <v>15.37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89</v>
      </c>
      <c r="E48" s="19" t="s">
        <v>3</v>
      </c>
      <c r="F48" s="201">
        <v>15.37</v>
      </c>
      <c r="G48" s="34"/>
      <c r="H48" s="35"/>
    </row>
    <row r="49" spans="1:8" s="2" customFormat="1" ht="16.899999999999999" customHeight="1">
      <c r="A49" s="34"/>
      <c r="B49" s="35"/>
      <c r="C49" s="200" t="s">
        <v>3</v>
      </c>
      <c r="D49" s="200" t="s">
        <v>164</v>
      </c>
      <c r="E49" s="19" t="s">
        <v>3</v>
      </c>
      <c r="F49" s="201">
        <v>15.37</v>
      </c>
      <c r="G49" s="34"/>
      <c r="H49" s="35"/>
    </row>
    <row r="50" spans="1:8" s="2" customFormat="1" ht="16.899999999999999" customHeight="1">
      <c r="A50" s="34"/>
      <c r="B50" s="35"/>
      <c r="C50" s="196" t="s">
        <v>1002</v>
      </c>
      <c r="D50" s="197" t="s">
        <v>1003</v>
      </c>
      <c r="E50" s="198" t="s">
        <v>82</v>
      </c>
      <c r="F50" s="199">
        <v>0</v>
      </c>
      <c r="G50" s="34"/>
      <c r="H50" s="35"/>
    </row>
    <row r="51" spans="1:8" s="2" customFormat="1" ht="16.899999999999999" customHeight="1">
      <c r="A51" s="34"/>
      <c r="B51" s="35"/>
      <c r="C51" s="196" t="s">
        <v>93</v>
      </c>
      <c r="D51" s="197" t="s">
        <v>94</v>
      </c>
      <c r="E51" s="198" t="s">
        <v>82</v>
      </c>
      <c r="F51" s="199">
        <v>1.125</v>
      </c>
      <c r="G51" s="34"/>
      <c r="H51" s="35"/>
    </row>
    <row r="52" spans="1:8" s="2" customFormat="1" ht="16.899999999999999" customHeight="1">
      <c r="A52" s="34"/>
      <c r="B52" s="35"/>
      <c r="C52" s="200" t="s">
        <v>3</v>
      </c>
      <c r="D52" s="200" t="s">
        <v>1004</v>
      </c>
      <c r="E52" s="19" t="s">
        <v>3</v>
      </c>
      <c r="F52" s="201">
        <v>1.125</v>
      </c>
      <c r="G52" s="34"/>
      <c r="H52" s="35"/>
    </row>
    <row r="53" spans="1:8" s="2" customFormat="1" ht="16.899999999999999" customHeight="1">
      <c r="A53" s="34"/>
      <c r="B53" s="35"/>
      <c r="C53" s="202" t="s">
        <v>976</v>
      </c>
      <c r="D53" s="34"/>
      <c r="E53" s="34"/>
      <c r="F53" s="34"/>
      <c r="G53" s="34"/>
      <c r="H53" s="35"/>
    </row>
    <row r="54" spans="1:8" s="2" customFormat="1" ht="16.899999999999999" customHeight="1">
      <c r="A54" s="34"/>
      <c r="B54" s="35"/>
      <c r="C54" s="200" t="s">
        <v>620</v>
      </c>
      <c r="D54" s="200" t="s">
        <v>1005</v>
      </c>
      <c r="E54" s="19" t="s">
        <v>82</v>
      </c>
      <c r="F54" s="201">
        <v>1.125</v>
      </c>
      <c r="G54" s="34"/>
      <c r="H54" s="35"/>
    </row>
    <row r="55" spans="1:8" s="2" customFormat="1" ht="16.899999999999999" customHeight="1">
      <c r="A55" s="34"/>
      <c r="B55" s="35"/>
      <c r="C55" s="200" t="s">
        <v>625</v>
      </c>
      <c r="D55" s="200" t="s">
        <v>1006</v>
      </c>
      <c r="E55" s="19" t="s">
        <v>82</v>
      </c>
      <c r="F55" s="201">
        <v>1.125</v>
      </c>
      <c r="G55" s="34"/>
      <c r="H55" s="35"/>
    </row>
    <row r="56" spans="1:8" s="2" customFormat="1" ht="7.35" customHeight="1">
      <c r="A56" s="34"/>
      <c r="B56" s="44"/>
      <c r="C56" s="45"/>
      <c r="D56" s="45"/>
      <c r="E56" s="45"/>
      <c r="F56" s="45"/>
      <c r="G56" s="45"/>
      <c r="H56" s="35"/>
    </row>
    <row r="57" spans="1:8" s="2" customFormat="1">
      <c r="A57" s="34"/>
      <c r="B57" s="34"/>
      <c r="C57" s="34"/>
      <c r="D57" s="34"/>
      <c r="E57" s="34"/>
      <c r="F57" s="34"/>
      <c r="G57" s="34"/>
      <c r="H57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1007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1008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1009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1010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1011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1012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1013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1014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1015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1016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1017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1018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1019</v>
      </c>
      <c r="F19" s="338" t="s">
        <v>1020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1021</v>
      </c>
      <c r="F20" s="338" t="s">
        <v>1022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1023</v>
      </c>
      <c r="F21" s="338" t="s">
        <v>1024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1025</v>
      </c>
      <c r="F22" s="338" t="s">
        <v>1026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1027</v>
      </c>
      <c r="F23" s="338" t="s">
        <v>1028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1029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1030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1031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1032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1033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1034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1035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1036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1037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137</v>
      </c>
      <c r="F36" s="212"/>
      <c r="G36" s="338" t="s">
        <v>1038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1039</v>
      </c>
      <c r="F37" s="212"/>
      <c r="G37" s="338" t="s">
        <v>1040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1041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1042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138</v>
      </c>
      <c r="F40" s="212"/>
      <c r="G40" s="338" t="s">
        <v>1043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139</v>
      </c>
      <c r="F41" s="212"/>
      <c r="G41" s="338" t="s">
        <v>1044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1045</v>
      </c>
      <c r="F42" s="212"/>
      <c r="G42" s="338" t="s">
        <v>1046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1047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1048</v>
      </c>
      <c r="F44" s="212"/>
      <c r="G44" s="338" t="s">
        <v>1049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141</v>
      </c>
      <c r="F45" s="212"/>
      <c r="G45" s="338" t="s">
        <v>1050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1051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1052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1053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1054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1055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1056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1057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1058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1059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1060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1061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1062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1063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1064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1065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1066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1067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1068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1069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1070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1071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1072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1073</v>
      </c>
      <c r="D76" s="228"/>
      <c r="E76" s="228"/>
      <c r="F76" s="228" t="s">
        <v>1074</v>
      </c>
      <c r="G76" s="229"/>
      <c r="H76" s="228" t="s">
        <v>51</v>
      </c>
      <c r="I76" s="228" t="s">
        <v>54</v>
      </c>
      <c r="J76" s="228" t="s">
        <v>1075</v>
      </c>
      <c r="K76" s="227"/>
    </row>
    <row r="77" spans="2:11" s="1" customFormat="1" ht="17.25" customHeight="1">
      <c r="B77" s="226"/>
      <c r="C77" s="230" t="s">
        <v>1076</v>
      </c>
      <c r="D77" s="230"/>
      <c r="E77" s="230"/>
      <c r="F77" s="231" t="s">
        <v>1077</v>
      </c>
      <c r="G77" s="232"/>
      <c r="H77" s="230"/>
      <c r="I77" s="230"/>
      <c r="J77" s="230" t="s">
        <v>1078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1079</v>
      </c>
      <c r="G79" s="237"/>
      <c r="H79" s="215" t="s">
        <v>1080</v>
      </c>
      <c r="I79" s="215" t="s">
        <v>1081</v>
      </c>
      <c r="J79" s="215">
        <v>20</v>
      </c>
      <c r="K79" s="227"/>
    </row>
    <row r="80" spans="2:11" s="1" customFormat="1" ht="15" customHeight="1">
      <c r="B80" s="226"/>
      <c r="C80" s="215" t="s">
        <v>1082</v>
      </c>
      <c r="D80" s="215"/>
      <c r="E80" s="215"/>
      <c r="F80" s="236" t="s">
        <v>1079</v>
      </c>
      <c r="G80" s="237"/>
      <c r="H80" s="215" t="s">
        <v>1083</v>
      </c>
      <c r="I80" s="215" t="s">
        <v>1081</v>
      </c>
      <c r="J80" s="215">
        <v>120</v>
      </c>
      <c r="K80" s="227"/>
    </row>
    <row r="81" spans="2:11" s="1" customFormat="1" ht="15" customHeight="1">
      <c r="B81" s="238"/>
      <c r="C81" s="215" t="s">
        <v>1084</v>
      </c>
      <c r="D81" s="215"/>
      <c r="E81" s="215"/>
      <c r="F81" s="236" t="s">
        <v>1085</v>
      </c>
      <c r="G81" s="237"/>
      <c r="H81" s="215" t="s">
        <v>1086</v>
      </c>
      <c r="I81" s="215" t="s">
        <v>1081</v>
      </c>
      <c r="J81" s="215">
        <v>50</v>
      </c>
      <c r="K81" s="227"/>
    </row>
    <row r="82" spans="2:11" s="1" customFormat="1" ht="15" customHeight="1">
      <c r="B82" s="238"/>
      <c r="C82" s="215" t="s">
        <v>1087</v>
      </c>
      <c r="D82" s="215"/>
      <c r="E82" s="215"/>
      <c r="F82" s="236" t="s">
        <v>1079</v>
      </c>
      <c r="G82" s="237"/>
      <c r="H82" s="215" t="s">
        <v>1088</v>
      </c>
      <c r="I82" s="215" t="s">
        <v>1089</v>
      </c>
      <c r="J82" s="215"/>
      <c r="K82" s="227"/>
    </row>
    <row r="83" spans="2:11" s="1" customFormat="1" ht="15" customHeight="1">
      <c r="B83" s="238"/>
      <c r="C83" s="239" t="s">
        <v>1090</v>
      </c>
      <c r="D83" s="239"/>
      <c r="E83" s="239"/>
      <c r="F83" s="240" t="s">
        <v>1085</v>
      </c>
      <c r="G83" s="239"/>
      <c r="H83" s="239" t="s">
        <v>1091</v>
      </c>
      <c r="I83" s="239" t="s">
        <v>1081</v>
      </c>
      <c r="J83" s="239">
        <v>15</v>
      </c>
      <c r="K83" s="227"/>
    </row>
    <row r="84" spans="2:11" s="1" customFormat="1" ht="15" customHeight="1">
      <c r="B84" s="238"/>
      <c r="C84" s="239" t="s">
        <v>1092</v>
      </c>
      <c r="D84" s="239"/>
      <c r="E84" s="239"/>
      <c r="F84" s="240" t="s">
        <v>1085</v>
      </c>
      <c r="G84" s="239"/>
      <c r="H84" s="239" t="s">
        <v>1093</v>
      </c>
      <c r="I84" s="239" t="s">
        <v>1081</v>
      </c>
      <c r="J84" s="239">
        <v>15</v>
      </c>
      <c r="K84" s="227"/>
    </row>
    <row r="85" spans="2:11" s="1" customFormat="1" ht="15" customHeight="1">
      <c r="B85" s="238"/>
      <c r="C85" s="239" t="s">
        <v>1094</v>
      </c>
      <c r="D85" s="239"/>
      <c r="E85" s="239"/>
      <c r="F85" s="240" t="s">
        <v>1085</v>
      </c>
      <c r="G85" s="239"/>
      <c r="H85" s="239" t="s">
        <v>1095</v>
      </c>
      <c r="I85" s="239" t="s">
        <v>1081</v>
      </c>
      <c r="J85" s="239">
        <v>20</v>
      </c>
      <c r="K85" s="227"/>
    </row>
    <row r="86" spans="2:11" s="1" customFormat="1" ht="15" customHeight="1">
      <c r="B86" s="238"/>
      <c r="C86" s="239" t="s">
        <v>1096</v>
      </c>
      <c r="D86" s="239"/>
      <c r="E86" s="239"/>
      <c r="F86" s="240" t="s">
        <v>1085</v>
      </c>
      <c r="G86" s="239"/>
      <c r="H86" s="239" t="s">
        <v>1097</v>
      </c>
      <c r="I86" s="239" t="s">
        <v>1081</v>
      </c>
      <c r="J86" s="239">
        <v>20</v>
      </c>
      <c r="K86" s="227"/>
    </row>
    <row r="87" spans="2:11" s="1" customFormat="1" ht="15" customHeight="1">
      <c r="B87" s="238"/>
      <c r="C87" s="215" t="s">
        <v>1098</v>
      </c>
      <c r="D87" s="215"/>
      <c r="E87" s="215"/>
      <c r="F87" s="236" t="s">
        <v>1085</v>
      </c>
      <c r="G87" s="237"/>
      <c r="H87" s="215" t="s">
        <v>1099</v>
      </c>
      <c r="I87" s="215" t="s">
        <v>1081</v>
      </c>
      <c r="J87" s="215">
        <v>50</v>
      </c>
      <c r="K87" s="227"/>
    </row>
    <row r="88" spans="2:11" s="1" customFormat="1" ht="15" customHeight="1">
      <c r="B88" s="238"/>
      <c r="C88" s="215" t="s">
        <v>1100</v>
      </c>
      <c r="D88" s="215"/>
      <c r="E88" s="215"/>
      <c r="F88" s="236" t="s">
        <v>1085</v>
      </c>
      <c r="G88" s="237"/>
      <c r="H88" s="215" t="s">
        <v>1101</v>
      </c>
      <c r="I88" s="215" t="s">
        <v>1081</v>
      </c>
      <c r="J88" s="215">
        <v>20</v>
      </c>
      <c r="K88" s="227"/>
    </row>
    <row r="89" spans="2:11" s="1" customFormat="1" ht="15" customHeight="1">
      <c r="B89" s="238"/>
      <c r="C89" s="215" t="s">
        <v>1102</v>
      </c>
      <c r="D89" s="215"/>
      <c r="E89" s="215"/>
      <c r="F89" s="236" t="s">
        <v>1085</v>
      </c>
      <c r="G89" s="237"/>
      <c r="H89" s="215" t="s">
        <v>1103</v>
      </c>
      <c r="I89" s="215" t="s">
        <v>1081</v>
      </c>
      <c r="J89" s="215">
        <v>20</v>
      </c>
      <c r="K89" s="227"/>
    </row>
    <row r="90" spans="2:11" s="1" customFormat="1" ht="15" customHeight="1">
      <c r="B90" s="238"/>
      <c r="C90" s="215" t="s">
        <v>1104</v>
      </c>
      <c r="D90" s="215"/>
      <c r="E90" s="215"/>
      <c r="F90" s="236" t="s">
        <v>1085</v>
      </c>
      <c r="G90" s="237"/>
      <c r="H90" s="215" t="s">
        <v>1105</v>
      </c>
      <c r="I90" s="215" t="s">
        <v>1081</v>
      </c>
      <c r="J90" s="215">
        <v>50</v>
      </c>
      <c r="K90" s="227"/>
    </row>
    <row r="91" spans="2:11" s="1" customFormat="1" ht="15" customHeight="1">
      <c r="B91" s="238"/>
      <c r="C91" s="215" t="s">
        <v>1106</v>
      </c>
      <c r="D91" s="215"/>
      <c r="E91" s="215"/>
      <c r="F91" s="236" t="s">
        <v>1085</v>
      </c>
      <c r="G91" s="237"/>
      <c r="H91" s="215" t="s">
        <v>1106</v>
      </c>
      <c r="I91" s="215" t="s">
        <v>1081</v>
      </c>
      <c r="J91" s="215">
        <v>50</v>
      </c>
      <c r="K91" s="227"/>
    </row>
    <row r="92" spans="2:11" s="1" customFormat="1" ht="15" customHeight="1">
      <c r="B92" s="238"/>
      <c r="C92" s="215" t="s">
        <v>1107</v>
      </c>
      <c r="D92" s="215"/>
      <c r="E92" s="215"/>
      <c r="F92" s="236" t="s">
        <v>1085</v>
      </c>
      <c r="G92" s="237"/>
      <c r="H92" s="215" t="s">
        <v>1108</v>
      </c>
      <c r="I92" s="215" t="s">
        <v>1081</v>
      </c>
      <c r="J92" s="215">
        <v>255</v>
      </c>
      <c r="K92" s="227"/>
    </row>
    <row r="93" spans="2:11" s="1" customFormat="1" ht="15" customHeight="1">
      <c r="B93" s="238"/>
      <c r="C93" s="215" t="s">
        <v>1109</v>
      </c>
      <c r="D93" s="215"/>
      <c r="E93" s="215"/>
      <c r="F93" s="236" t="s">
        <v>1079</v>
      </c>
      <c r="G93" s="237"/>
      <c r="H93" s="215" t="s">
        <v>1110</v>
      </c>
      <c r="I93" s="215" t="s">
        <v>1111</v>
      </c>
      <c r="J93" s="215"/>
      <c r="K93" s="227"/>
    </row>
    <row r="94" spans="2:11" s="1" customFormat="1" ht="15" customHeight="1">
      <c r="B94" s="238"/>
      <c r="C94" s="215" t="s">
        <v>1112</v>
      </c>
      <c r="D94" s="215"/>
      <c r="E94" s="215"/>
      <c r="F94" s="236" t="s">
        <v>1079</v>
      </c>
      <c r="G94" s="237"/>
      <c r="H94" s="215" t="s">
        <v>1113</v>
      </c>
      <c r="I94" s="215" t="s">
        <v>1114</v>
      </c>
      <c r="J94" s="215"/>
      <c r="K94" s="227"/>
    </row>
    <row r="95" spans="2:11" s="1" customFormat="1" ht="15" customHeight="1">
      <c r="B95" s="238"/>
      <c r="C95" s="215" t="s">
        <v>1115</v>
      </c>
      <c r="D95" s="215"/>
      <c r="E95" s="215"/>
      <c r="F95" s="236" t="s">
        <v>1079</v>
      </c>
      <c r="G95" s="237"/>
      <c r="H95" s="215" t="s">
        <v>1115</v>
      </c>
      <c r="I95" s="215" t="s">
        <v>1114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1079</v>
      </c>
      <c r="G96" s="237"/>
      <c r="H96" s="215" t="s">
        <v>1116</v>
      </c>
      <c r="I96" s="215" t="s">
        <v>1114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1079</v>
      </c>
      <c r="G97" s="237"/>
      <c r="H97" s="215" t="s">
        <v>1117</v>
      </c>
      <c r="I97" s="215" t="s">
        <v>1114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1118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1073</v>
      </c>
      <c r="D103" s="228"/>
      <c r="E103" s="228"/>
      <c r="F103" s="228" t="s">
        <v>1074</v>
      </c>
      <c r="G103" s="229"/>
      <c r="H103" s="228" t="s">
        <v>51</v>
      </c>
      <c r="I103" s="228" t="s">
        <v>54</v>
      </c>
      <c r="J103" s="228" t="s">
        <v>1075</v>
      </c>
      <c r="K103" s="227"/>
    </row>
    <row r="104" spans="2:11" s="1" customFormat="1" ht="17.25" customHeight="1">
      <c r="B104" s="226"/>
      <c r="C104" s="230" t="s">
        <v>1076</v>
      </c>
      <c r="D104" s="230"/>
      <c r="E104" s="230"/>
      <c r="F104" s="231" t="s">
        <v>1077</v>
      </c>
      <c r="G104" s="232"/>
      <c r="H104" s="230"/>
      <c r="I104" s="230"/>
      <c r="J104" s="230" t="s">
        <v>1078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1079</v>
      </c>
      <c r="G106" s="215"/>
      <c r="H106" s="215" t="s">
        <v>1119</v>
      </c>
      <c r="I106" s="215" t="s">
        <v>1081</v>
      </c>
      <c r="J106" s="215">
        <v>20</v>
      </c>
      <c r="K106" s="227"/>
    </row>
    <row r="107" spans="2:11" s="1" customFormat="1" ht="15" customHeight="1">
      <c r="B107" s="226"/>
      <c r="C107" s="215" t="s">
        <v>1082</v>
      </c>
      <c r="D107" s="215"/>
      <c r="E107" s="215"/>
      <c r="F107" s="236" t="s">
        <v>1079</v>
      </c>
      <c r="G107" s="215"/>
      <c r="H107" s="215" t="s">
        <v>1119</v>
      </c>
      <c r="I107" s="215" t="s">
        <v>1081</v>
      </c>
      <c r="J107" s="215">
        <v>120</v>
      </c>
      <c r="K107" s="227"/>
    </row>
    <row r="108" spans="2:11" s="1" customFormat="1" ht="15" customHeight="1">
      <c r="B108" s="238"/>
      <c r="C108" s="215" t="s">
        <v>1084</v>
      </c>
      <c r="D108" s="215"/>
      <c r="E108" s="215"/>
      <c r="F108" s="236" t="s">
        <v>1085</v>
      </c>
      <c r="G108" s="215"/>
      <c r="H108" s="215" t="s">
        <v>1119</v>
      </c>
      <c r="I108" s="215" t="s">
        <v>1081</v>
      </c>
      <c r="J108" s="215">
        <v>50</v>
      </c>
      <c r="K108" s="227"/>
    </row>
    <row r="109" spans="2:11" s="1" customFormat="1" ht="15" customHeight="1">
      <c r="B109" s="238"/>
      <c r="C109" s="215" t="s">
        <v>1087</v>
      </c>
      <c r="D109" s="215"/>
      <c r="E109" s="215"/>
      <c r="F109" s="236" t="s">
        <v>1079</v>
      </c>
      <c r="G109" s="215"/>
      <c r="H109" s="215" t="s">
        <v>1119</v>
      </c>
      <c r="I109" s="215" t="s">
        <v>1089</v>
      </c>
      <c r="J109" s="215"/>
      <c r="K109" s="227"/>
    </row>
    <row r="110" spans="2:11" s="1" customFormat="1" ht="15" customHeight="1">
      <c r="B110" s="238"/>
      <c r="C110" s="215" t="s">
        <v>1098</v>
      </c>
      <c r="D110" s="215"/>
      <c r="E110" s="215"/>
      <c r="F110" s="236" t="s">
        <v>1085</v>
      </c>
      <c r="G110" s="215"/>
      <c r="H110" s="215" t="s">
        <v>1119</v>
      </c>
      <c r="I110" s="215" t="s">
        <v>1081</v>
      </c>
      <c r="J110" s="215">
        <v>50</v>
      </c>
      <c r="K110" s="227"/>
    </row>
    <row r="111" spans="2:11" s="1" customFormat="1" ht="15" customHeight="1">
      <c r="B111" s="238"/>
      <c r="C111" s="215" t="s">
        <v>1106</v>
      </c>
      <c r="D111" s="215"/>
      <c r="E111" s="215"/>
      <c r="F111" s="236" t="s">
        <v>1085</v>
      </c>
      <c r="G111" s="215"/>
      <c r="H111" s="215" t="s">
        <v>1119</v>
      </c>
      <c r="I111" s="215" t="s">
        <v>1081</v>
      </c>
      <c r="J111" s="215">
        <v>50</v>
      </c>
      <c r="K111" s="227"/>
    </row>
    <row r="112" spans="2:11" s="1" customFormat="1" ht="15" customHeight="1">
      <c r="B112" s="238"/>
      <c r="C112" s="215" t="s">
        <v>1104</v>
      </c>
      <c r="D112" s="215"/>
      <c r="E112" s="215"/>
      <c r="F112" s="236" t="s">
        <v>1085</v>
      </c>
      <c r="G112" s="215"/>
      <c r="H112" s="215" t="s">
        <v>1119</v>
      </c>
      <c r="I112" s="215" t="s">
        <v>1081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1079</v>
      </c>
      <c r="G113" s="215"/>
      <c r="H113" s="215" t="s">
        <v>1120</v>
      </c>
      <c r="I113" s="215" t="s">
        <v>1081</v>
      </c>
      <c r="J113" s="215">
        <v>20</v>
      </c>
      <c r="K113" s="227"/>
    </row>
    <row r="114" spans="2:11" s="1" customFormat="1" ht="15" customHeight="1">
      <c r="B114" s="238"/>
      <c r="C114" s="215" t="s">
        <v>1121</v>
      </c>
      <c r="D114" s="215"/>
      <c r="E114" s="215"/>
      <c r="F114" s="236" t="s">
        <v>1079</v>
      </c>
      <c r="G114" s="215"/>
      <c r="H114" s="215" t="s">
        <v>1122</v>
      </c>
      <c r="I114" s="215" t="s">
        <v>1081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1079</v>
      </c>
      <c r="G115" s="215"/>
      <c r="H115" s="215" t="s">
        <v>1123</v>
      </c>
      <c r="I115" s="215" t="s">
        <v>1114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1079</v>
      </c>
      <c r="G116" s="215"/>
      <c r="H116" s="215" t="s">
        <v>1124</v>
      </c>
      <c r="I116" s="215" t="s">
        <v>1114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1079</v>
      </c>
      <c r="G117" s="215"/>
      <c r="H117" s="215" t="s">
        <v>1125</v>
      </c>
      <c r="I117" s="215" t="s">
        <v>1126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1127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1073</v>
      </c>
      <c r="D123" s="228"/>
      <c r="E123" s="228"/>
      <c r="F123" s="228" t="s">
        <v>1074</v>
      </c>
      <c r="G123" s="229"/>
      <c r="H123" s="228" t="s">
        <v>51</v>
      </c>
      <c r="I123" s="228" t="s">
        <v>54</v>
      </c>
      <c r="J123" s="228" t="s">
        <v>1075</v>
      </c>
      <c r="K123" s="257"/>
    </row>
    <row r="124" spans="2:11" s="1" customFormat="1" ht="17.25" customHeight="1">
      <c r="B124" s="256"/>
      <c r="C124" s="230" t="s">
        <v>1076</v>
      </c>
      <c r="D124" s="230"/>
      <c r="E124" s="230"/>
      <c r="F124" s="231" t="s">
        <v>1077</v>
      </c>
      <c r="G124" s="232"/>
      <c r="H124" s="230"/>
      <c r="I124" s="230"/>
      <c r="J124" s="230" t="s">
        <v>1078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1082</v>
      </c>
      <c r="D126" s="235"/>
      <c r="E126" s="235"/>
      <c r="F126" s="236" t="s">
        <v>1079</v>
      </c>
      <c r="G126" s="215"/>
      <c r="H126" s="215" t="s">
        <v>1119</v>
      </c>
      <c r="I126" s="215" t="s">
        <v>1081</v>
      </c>
      <c r="J126" s="215">
        <v>120</v>
      </c>
      <c r="K126" s="261"/>
    </row>
    <row r="127" spans="2:11" s="1" customFormat="1" ht="15" customHeight="1">
      <c r="B127" s="258"/>
      <c r="C127" s="215" t="s">
        <v>1128</v>
      </c>
      <c r="D127" s="215"/>
      <c r="E127" s="215"/>
      <c r="F127" s="236" t="s">
        <v>1079</v>
      </c>
      <c r="G127" s="215"/>
      <c r="H127" s="215" t="s">
        <v>1129</v>
      </c>
      <c r="I127" s="215" t="s">
        <v>1081</v>
      </c>
      <c r="J127" s="215" t="s">
        <v>1130</v>
      </c>
      <c r="K127" s="261"/>
    </row>
    <row r="128" spans="2:11" s="1" customFormat="1" ht="15" customHeight="1">
      <c r="B128" s="258"/>
      <c r="C128" s="215" t="s">
        <v>1027</v>
      </c>
      <c r="D128" s="215"/>
      <c r="E128" s="215"/>
      <c r="F128" s="236" t="s">
        <v>1079</v>
      </c>
      <c r="G128" s="215"/>
      <c r="H128" s="215" t="s">
        <v>1131</v>
      </c>
      <c r="I128" s="215" t="s">
        <v>1081</v>
      </c>
      <c r="J128" s="215" t="s">
        <v>1130</v>
      </c>
      <c r="K128" s="261"/>
    </row>
    <row r="129" spans="2:11" s="1" customFormat="1" ht="15" customHeight="1">
      <c r="B129" s="258"/>
      <c r="C129" s="215" t="s">
        <v>1090</v>
      </c>
      <c r="D129" s="215"/>
      <c r="E129" s="215"/>
      <c r="F129" s="236" t="s">
        <v>1085</v>
      </c>
      <c r="G129" s="215"/>
      <c r="H129" s="215" t="s">
        <v>1091</v>
      </c>
      <c r="I129" s="215" t="s">
        <v>1081</v>
      </c>
      <c r="J129" s="215">
        <v>15</v>
      </c>
      <c r="K129" s="261"/>
    </row>
    <row r="130" spans="2:11" s="1" customFormat="1" ht="15" customHeight="1">
      <c r="B130" s="258"/>
      <c r="C130" s="239" t="s">
        <v>1092</v>
      </c>
      <c r="D130" s="239"/>
      <c r="E130" s="239"/>
      <c r="F130" s="240" t="s">
        <v>1085</v>
      </c>
      <c r="G130" s="239"/>
      <c r="H130" s="239" t="s">
        <v>1093</v>
      </c>
      <c r="I130" s="239" t="s">
        <v>1081</v>
      </c>
      <c r="J130" s="239">
        <v>15</v>
      </c>
      <c r="K130" s="261"/>
    </row>
    <row r="131" spans="2:11" s="1" customFormat="1" ht="15" customHeight="1">
      <c r="B131" s="258"/>
      <c r="C131" s="239" t="s">
        <v>1094</v>
      </c>
      <c r="D131" s="239"/>
      <c r="E131" s="239"/>
      <c r="F131" s="240" t="s">
        <v>1085</v>
      </c>
      <c r="G131" s="239"/>
      <c r="H131" s="239" t="s">
        <v>1095</v>
      </c>
      <c r="I131" s="239" t="s">
        <v>1081</v>
      </c>
      <c r="J131" s="239">
        <v>20</v>
      </c>
      <c r="K131" s="261"/>
    </row>
    <row r="132" spans="2:11" s="1" customFormat="1" ht="15" customHeight="1">
      <c r="B132" s="258"/>
      <c r="C132" s="239" t="s">
        <v>1096</v>
      </c>
      <c r="D132" s="239"/>
      <c r="E132" s="239"/>
      <c r="F132" s="240" t="s">
        <v>1085</v>
      </c>
      <c r="G132" s="239"/>
      <c r="H132" s="239" t="s">
        <v>1097</v>
      </c>
      <c r="I132" s="239" t="s">
        <v>1081</v>
      </c>
      <c r="J132" s="239">
        <v>20</v>
      </c>
      <c r="K132" s="261"/>
    </row>
    <row r="133" spans="2:11" s="1" customFormat="1" ht="15" customHeight="1">
      <c r="B133" s="258"/>
      <c r="C133" s="215" t="s">
        <v>1084</v>
      </c>
      <c r="D133" s="215"/>
      <c r="E133" s="215"/>
      <c r="F133" s="236" t="s">
        <v>1085</v>
      </c>
      <c r="G133" s="215"/>
      <c r="H133" s="215" t="s">
        <v>1119</v>
      </c>
      <c r="I133" s="215" t="s">
        <v>1081</v>
      </c>
      <c r="J133" s="215">
        <v>50</v>
      </c>
      <c r="K133" s="261"/>
    </row>
    <row r="134" spans="2:11" s="1" customFormat="1" ht="15" customHeight="1">
      <c r="B134" s="258"/>
      <c r="C134" s="215" t="s">
        <v>1098</v>
      </c>
      <c r="D134" s="215"/>
      <c r="E134" s="215"/>
      <c r="F134" s="236" t="s">
        <v>1085</v>
      </c>
      <c r="G134" s="215"/>
      <c r="H134" s="215" t="s">
        <v>1119</v>
      </c>
      <c r="I134" s="215" t="s">
        <v>1081</v>
      </c>
      <c r="J134" s="215">
        <v>50</v>
      </c>
      <c r="K134" s="261"/>
    </row>
    <row r="135" spans="2:11" s="1" customFormat="1" ht="15" customHeight="1">
      <c r="B135" s="258"/>
      <c r="C135" s="215" t="s">
        <v>1104</v>
      </c>
      <c r="D135" s="215"/>
      <c r="E135" s="215"/>
      <c r="F135" s="236" t="s">
        <v>1085</v>
      </c>
      <c r="G135" s="215"/>
      <c r="H135" s="215" t="s">
        <v>1119</v>
      </c>
      <c r="I135" s="215" t="s">
        <v>1081</v>
      </c>
      <c r="J135" s="215">
        <v>50</v>
      </c>
      <c r="K135" s="261"/>
    </row>
    <row r="136" spans="2:11" s="1" customFormat="1" ht="15" customHeight="1">
      <c r="B136" s="258"/>
      <c r="C136" s="215" t="s">
        <v>1106</v>
      </c>
      <c r="D136" s="215"/>
      <c r="E136" s="215"/>
      <c r="F136" s="236" t="s">
        <v>1085</v>
      </c>
      <c r="G136" s="215"/>
      <c r="H136" s="215" t="s">
        <v>1119</v>
      </c>
      <c r="I136" s="215" t="s">
        <v>1081</v>
      </c>
      <c r="J136" s="215">
        <v>50</v>
      </c>
      <c r="K136" s="261"/>
    </row>
    <row r="137" spans="2:11" s="1" customFormat="1" ht="15" customHeight="1">
      <c r="B137" s="258"/>
      <c r="C137" s="215" t="s">
        <v>1107</v>
      </c>
      <c r="D137" s="215"/>
      <c r="E137" s="215"/>
      <c r="F137" s="236" t="s">
        <v>1085</v>
      </c>
      <c r="G137" s="215"/>
      <c r="H137" s="215" t="s">
        <v>1132</v>
      </c>
      <c r="I137" s="215" t="s">
        <v>1081</v>
      </c>
      <c r="J137" s="215">
        <v>255</v>
      </c>
      <c r="K137" s="261"/>
    </row>
    <row r="138" spans="2:11" s="1" customFormat="1" ht="15" customHeight="1">
      <c r="B138" s="258"/>
      <c r="C138" s="215" t="s">
        <v>1109</v>
      </c>
      <c r="D138" s="215"/>
      <c r="E138" s="215"/>
      <c r="F138" s="236" t="s">
        <v>1079</v>
      </c>
      <c r="G138" s="215"/>
      <c r="H138" s="215" t="s">
        <v>1133</v>
      </c>
      <c r="I138" s="215" t="s">
        <v>1111</v>
      </c>
      <c r="J138" s="215"/>
      <c r="K138" s="261"/>
    </row>
    <row r="139" spans="2:11" s="1" customFormat="1" ht="15" customHeight="1">
      <c r="B139" s="258"/>
      <c r="C139" s="215" t="s">
        <v>1112</v>
      </c>
      <c r="D139" s="215"/>
      <c r="E139" s="215"/>
      <c r="F139" s="236" t="s">
        <v>1079</v>
      </c>
      <c r="G139" s="215"/>
      <c r="H139" s="215" t="s">
        <v>1134</v>
      </c>
      <c r="I139" s="215" t="s">
        <v>1114</v>
      </c>
      <c r="J139" s="215"/>
      <c r="K139" s="261"/>
    </row>
    <row r="140" spans="2:11" s="1" customFormat="1" ht="15" customHeight="1">
      <c r="B140" s="258"/>
      <c r="C140" s="215" t="s">
        <v>1115</v>
      </c>
      <c r="D140" s="215"/>
      <c r="E140" s="215"/>
      <c r="F140" s="236" t="s">
        <v>1079</v>
      </c>
      <c r="G140" s="215"/>
      <c r="H140" s="215" t="s">
        <v>1115</v>
      </c>
      <c r="I140" s="215" t="s">
        <v>1114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1079</v>
      </c>
      <c r="G141" s="215"/>
      <c r="H141" s="215" t="s">
        <v>1135</v>
      </c>
      <c r="I141" s="215" t="s">
        <v>1114</v>
      </c>
      <c r="J141" s="215"/>
      <c r="K141" s="261"/>
    </row>
    <row r="142" spans="2:11" s="1" customFormat="1" ht="15" customHeight="1">
      <c r="B142" s="258"/>
      <c r="C142" s="215" t="s">
        <v>1136</v>
      </c>
      <c r="D142" s="215"/>
      <c r="E142" s="215"/>
      <c r="F142" s="236" t="s">
        <v>1079</v>
      </c>
      <c r="G142" s="215"/>
      <c r="H142" s="215" t="s">
        <v>1137</v>
      </c>
      <c r="I142" s="215" t="s">
        <v>1114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1138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1073</v>
      </c>
      <c r="D148" s="228"/>
      <c r="E148" s="228"/>
      <c r="F148" s="228" t="s">
        <v>1074</v>
      </c>
      <c r="G148" s="229"/>
      <c r="H148" s="228" t="s">
        <v>51</v>
      </c>
      <c r="I148" s="228" t="s">
        <v>54</v>
      </c>
      <c r="J148" s="228" t="s">
        <v>1075</v>
      </c>
      <c r="K148" s="227"/>
    </row>
    <row r="149" spans="2:11" s="1" customFormat="1" ht="17.25" customHeight="1">
      <c r="B149" s="226"/>
      <c r="C149" s="230" t="s">
        <v>1076</v>
      </c>
      <c r="D149" s="230"/>
      <c r="E149" s="230"/>
      <c r="F149" s="231" t="s">
        <v>1077</v>
      </c>
      <c r="G149" s="232"/>
      <c r="H149" s="230"/>
      <c r="I149" s="230"/>
      <c r="J149" s="230" t="s">
        <v>1078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1082</v>
      </c>
      <c r="D151" s="215"/>
      <c r="E151" s="215"/>
      <c r="F151" s="266" t="s">
        <v>1079</v>
      </c>
      <c r="G151" s="215"/>
      <c r="H151" s="265" t="s">
        <v>1119</v>
      </c>
      <c r="I151" s="265" t="s">
        <v>1081</v>
      </c>
      <c r="J151" s="265">
        <v>120</v>
      </c>
      <c r="K151" s="261"/>
    </row>
    <row r="152" spans="2:11" s="1" customFormat="1" ht="15" customHeight="1">
      <c r="B152" s="238"/>
      <c r="C152" s="265" t="s">
        <v>1128</v>
      </c>
      <c r="D152" s="215"/>
      <c r="E152" s="215"/>
      <c r="F152" s="266" t="s">
        <v>1079</v>
      </c>
      <c r="G152" s="215"/>
      <c r="H152" s="265" t="s">
        <v>1139</v>
      </c>
      <c r="I152" s="265" t="s">
        <v>1081</v>
      </c>
      <c r="J152" s="265" t="s">
        <v>1130</v>
      </c>
      <c r="K152" s="261"/>
    </row>
    <row r="153" spans="2:11" s="1" customFormat="1" ht="15" customHeight="1">
      <c r="B153" s="238"/>
      <c r="C153" s="265" t="s">
        <v>1027</v>
      </c>
      <c r="D153" s="215"/>
      <c r="E153" s="215"/>
      <c r="F153" s="266" t="s">
        <v>1079</v>
      </c>
      <c r="G153" s="215"/>
      <c r="H153" s="265" t="s">
        <v>1140</v>
      </c>
      <c r="I153" s="265" t="s">
        <v>1081</v>
      </c>
      <c r="J153" s="265" t="s">
        <v>1130</v>
      </c>
      <c r="K153" s="261"/>
    </row>
    <row r="154" spans="2:11" s="1" customFormat="1" ht="15" customHeight="1">
      <c r="B154" s="238"/>
      <c r="C154" s="265" t="s">
        <v>1084</v>
      </c>
      <c r="D154" s="215"/>
      <c r="E154" s="215"/>
      <c r="F154" s="266" t="s">
        <v>1085</v>
      </c>
      <c r="G154" s="215"/>
      <c r="H154" s="265" t="s">
        <v>1119</v>
      </c>
      <c r="I154" s="265" t="s">
        <v>1081</v>
      </c>
      <c r="J154" s="265">
        <v>50</v>
      </c>
      <c r="K154" s="261"/>
    </row>
    <row r="155" spans="2:11" s="1" customFormat="1" ht="15" customHeight="1">
      <c r="B155" s="238"/>
      <c r="C155" s="265" t="s">
        <v>1087</v>
      </c>
      <c r="D155" s="215"/>
      <c r="E155" s="215"/>
      <c r="F155" s="266" t="s">
        <v>1079</v>
      </c>
      <c r="G155" s="215"/>
      <c r="H155" s="265" t="s">
        <v>1119</v>
      </c>
      <c r="I155" s="265" t="s">
        <v>1089</v>
      </c>
      <c r="J155" s="265"/>
      <c r="K155" s="261"/>
    </row>
    <row r="156" spans="2:11" s="1" customFormat="1" ht="15" customHeight="1">
      <c r="B156" s="238"/>
      <c r="C156" s="265" t="s">
        <v>1098</v>
      </c>
      <c r="D156" s="215"/>
      <c r="E156" s="215"/>
      <c r="F156" s="266" t="s">
        <v>1085</v>
      </c>
      <c r="G156" s="215"/>
      <c r="H156" s="265" t="s">
        <v>1119</v>
      </c>
      <c r="I156" s="265" t="s">
        <v>1081</v>
      </c>
      <c r="J156" s="265">
        <v>50</v>
      </c>
      <c r="K156" s="261"/>
    </row>
    <row r="157" spans="2:11" s="1" customFormat="1" ht="15" customHeight="1">
      <c r="B157" s="238"/>
      <c r="C157" s="265" t="s">
        <v>1106</v>
      </c>
      <c r="D157" s="215"/>
      <c r="E157" s="215"/>
      <c r="F157" s="266" t="s">
        <v>1085</v>
      </c>
      <c r="G157" s="215"/>
      <c r="H157" s="265" t="s">
        <v>1119</v>
      </c>
      <c r="I157" s="265" t="s">
        <v>1081</v>
      </c>
      <c r="J157" s="265">
        <v>50</v>
      </c>
      <c r="K157" s="261"/>
    </row>
    <row r="158" spans="2:11" s="1" customFormat="1" ht="15" customHeight="1">
      <c r="B158" s="238"/>
      <c r="C158" s="265" t="s">
        <v>1104</v>
      </c>
      <c r="D158" s="215"/>
      <c r="E158" s="215"/>
      <c r="F158" s="266" t="s">
        <v>1085</v>
      </c>
      <c r="G158" s="215"/>
      <c r="H158" s="265" t="s">
        <v>1119</v>
      </c>
      <c r="I158" s="265" t="s">
        <v>1081</v>
      </c>
      <c r="J158" s="265">
        <v>50</v>
      </c>
      <c r="K158" s="261"/>
    </row>
    <row r="159" spans="2:11" s="1" customFormat="1" ht="15" customHeight="1">
      <c r="B159" s="238"/>
      <c r="C159" s="265" t="s">
        <v>99</v>
      </c>
      <c r="D159" s="215"/>
      <c r="E159" s="215"/>
      <c r="F159" s="266" t="s">
        <v>1079</v>
      </c>
      <c r="G159" s="215"/>
      <c r="H159" s="265" t="s">
        <v>1141</v>
      </c>
      <c r="I159" s="265" t="s">
        <v>1081</v>
      </c>
      <c r="J159" s="265" t="s">
        <v>1142</v>
      </c>
      <c r="K159" s="261"/>
    </row>
    <row r="160" spans="2:11" s="1" customFormat="1" ht="15" customHeight="1">
      <c r="B160" s="238"/>
      <c r="C160" s="265" t="s">
        <v>1143</v>
      </c>
      <c r="D160" s="215"/>
      <c r="E160" s="215"/>
      <c r="F160" s="266" t="s">
        <v>1079</v>
      </c>
      <c r="G160" s="215"/>
      <c r="H160" s="265" t="s">
        <v>1144</v>
      </c>
      <c r="I160" s="265" t="s">
        <v>1114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1145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1073</v>
      </c>
      <c r="D166" s="228"/>
      <c r="E166" s="228"/>
      <c r="F166" s="228" t="s">
        <v>1074</v>
      </c>
      <c r="G166" s="270"/>
      <c r="H166" s="271" t="s">
        <v>51</v>
      </c>
      <c r="I166" s="271" t="s">
        <v>54</v>
      </c>
      <c r="J166" s="228" t="s">
        <v>1075</v>
      </c>
      <c r="K166" s="208"/>
    </row>
    <row r="167" spans="2:11" s="1" customFormat="1" ht="17.25" customHeight="1">
      <c r="B167" s="209"/>
      <c r="C167" s="230" t="s">
        <v>1076</v>
      </c>
      <c r="D167" s="230"/>
      <c r="E167" s="230"/>
      <c r="F167" s="231" t="s">
        <v>1077</v>
      </c>
      <c r="G167" s="272"/>
      <c r="H167" s="273"/>
      <c r="I167" s="273"/>
      <c r="J167" s="230" t="s">
        <v>1078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1082</v>
      </c>
      <c r="D169" s="215"/>
      <c r="E169" s="215"/>
      <c r="F169" s="236" t="s">
        <v>1079</v>
      </c>
      <c r="G169" s="215"/>
      <c r="H169" s="215" t="s">
        <v>1119</v>
      </c>
      <c r="I169" s="215" t="s">
        <v>1081</v>
      </c>
      <c r="J169" s="215">
        <v>120</v>
      </c>
      <c r="K169" s="261"/>
    </row>
    <row r="170" spans="2:11" s="1" customFormat="1" ht="15" customHeight="1">
      <c r="B170" s="238"/>
      <c r="C170" s="215" t="s">
        <v>1128</v>
      </c>
      <c r="D170" s="215"/>
      <c r="E170" s="215"/>
      <c r="F170" s="236" t="s">
        <v>1079</v>
      </c>
      <c r="G170" s="215"/>
      <c r="H170" s="215" t="s">
        <v>1129</v>
      </c>
      <c r="I170" s="215" t="s">
        <v>1081</v>
      </c>
      <c r="J170" s="215" t="s">
        <v>1130</v>
      </c>
      <c r="K170" s="261"/>
    </row>
    <row r="171" spans="2:11" s="1" customFormat="1" ht="15" customHeight="1">
      <c r="B171" s="238"/>
      <c r="C171" s="215" t="s">
        <v>1027</v>
      </c>
      <c r="D171" s="215"/>
      <c r="E171" s="215"/>
      <c r="F171" s="236" t="s">
        <v>1079</v>
      </c>
      <c r="G171" s="215"/>
      <c r="H171" s="215" t="s">
        <v>1146</v>
      </c>
      <c r="I171" s="215" t="s">
        <v>1081</v>
      </c>
      <c r="J171" s="215" t="s">
        <v>1130</v>
      </c>
      <c r="K171" s="261"/>
    </row>
    <row r="172" spans="2:11" s="1" customFormat="1" ht="15" customHeight="1">
      <c r="B172" s="238"/>
      <c r="C172" s="215" t="s">
        <v>1084</v>
      </c>
      <c r="D172" s="215"/>
      <c r="E172" s="215"/>
      <c r="F172" s="236" t="s">
        <v>1085</v>
      </c>
      <c r="G172" s="215"/>
      <c r="H172" s="215" t="s">
        <v>1146</v>
      </c>
      <c r="I172" s="215" t="s">
        <v>1081</v>
      </c>
      <c r="J172" s="215">
        <v>50</v>
      </c>
      <c r="K172" s="261"/>
    </row>
    <row r="173" spans="2:11" s="1" customFormat="1" ht="15" customHeight="1">
      <c r="B173" s="238"/>
      <c r="C173" s="215" t="s">
        <v>1087</v>
      </c>
      <c r="D173" s="215"/>
      <c r="E173" s="215"/>
      <c r="F173" s="236" t="s">
        <v>1079</v>
      </c>
      <c r="G173" s="215"/>
      <c r="H173" s="215" t="s">
        <v>1146</v>
      </c>
      <c r="I173" s="215" t="s">
        <v>1089</v>
      </c>
      <c r="J173" s="215"/>
      <c r="K173" s="261"/>
    </row>
    <row r="174" spans="2:11" s="1" customFormat="1" ht="15" customHeight="1">
      <c r="B174" s="238"/>
      <c r="C174" s="215" t="s">
        <v>1098</v>
      </c>
      <c r="D174" s="215"/>
      <c r="E174" s="215"/>
      <c r="F174" s="236" t="s">
        <v>1085</v>
      </c>
      <c r="G174" s="215"/>
      <c r="H174" s="215" t="s">
        <v>1146</v>
      </c>
      <c r="I174" s="215" t="s">
        <v>1081</v>
      </c>
      <c r="J174" s="215">
        <v>50</v>
      </c>
      <c r="K174" s="261"/>
    </row>
    <row r="175" spans="2:11" s="1" customFormat="1" ht="15" customHeight="1">
      <c r="B175" s="238"/>
      <c r="C175" s="215" t="s">
        <v>1106</v>
      </c>
      <c r="D175" s="215"/>
      <c r="E175" s="215"/>
      <c r="F175" s="236" t="s">
        <v>1085</v>
      </c>
      <c r="G175" s="215"/>
      <c r="H175" s="215" t="s">
        <v>1146</v>
      </c>
      <c r="I175" s="215" t="s">
        <v>1081</v>
      </c>
      <c r="J175" s="215">
        <v>50</v>
      </c>
      <c r="K175" s="261"/>
    </row>
    <row r="176" spans="2:11" s="1" customFormat="1" ht="15" customHeight="1">
      <c r="B176" s="238"/>
      <c r="C176" s="215" t="s">
        <v>1104</v>
      </c>
      <c r="D176" s="215"/>
      <c r="E176" s="215"/>
      <c r="F176" s="236" t="s">
        <v>1085</v>
      </c>
      <c r="G176" s="215"/>
      <c r="H176" s="215" t="s">
        <v>1146</v>
      </c>
      <c r="I176" s="215" t="s">
        <v>1081</v>
      </c>
      <c r="J176" s="215">
        <v>50</v>
      </c>
      <c r="K176" s="261"/>
    </row>
    <row r="177" spans="2:11" s="1" customFormat="1" ht="15" customHeight="1">
      <c r="B177" s="238"/>
      <c r="C177" s="215" t="s">
        <v>137</v>
      </c>
      <c r="D177" s="215"/>
      <c r="E177" s="215"/>
      <c r="F177" s="236" t="s">
        <v>1079</v>
      </c>
      <c r="G177" s="215"/>
      <c r="H177" s="215" t="s">
        <v>1147</v>
      </c>
      <c r="I177" s="215" t="s">
        <v>1148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1079</v>
      </c>
      <c r="G178" s="215"/>
      <c r="H178" s="215" t="s">
        <v>1149</v>
      </c>
      <c r="I178" s="215" t="s">
        <v>1150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1079</v>
      </c>
      <c r="G179" s="215"/>
      <c r="H179" s="215" t="s">
        <v>1151</v>
      </c>
      <c r="I179" s="215" t="s">
        <v>1081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1079</v>
      </c>
      <c r="G180" s="215"/>
      <c r="H180" s="215" t="s">
        <v>1152</v>
      </c>
      <c r="I180" s="215" t="s">
        <v>1081</v>
      </c>
      <c r="J180" s="215">
        <v>255</v>
      </c>
      <c r="K180" s="261"/>
    </row>
    <row r="181" spans="2:11" s="1" customFormat="1" ht="15" customHeight="1">
      <c r="B181" s="238"/>
      <c r="C181" s="215" t="s">
        <v>138</v>
      </c>
      <c r="D181" s="215"/>
      <c r="E181" s="215"/>
      <c r="F181" s="236" t="s">
        <v>1079</v>
      </c>
      <c r="G181" s="215"/>
      <c r="H181" s="215" t="s">
        <v>1043</v>
      </c>
      <c r="I181" s="215" t="s">
        <v>1081</v>
      </c>
      <c r="J181" s="215">
        <v>10</v>
      </c>
      <c r="K181" s="261"/>
    </row>
    <row r="182" spans="2:11" s="1" customFormat="1" ht="15" customHeight="1">
      <c r="B182" s="238"/>
      <c r="C182" s="215" t="s">
        <v>139</v>
      </c>
      <c r="D182" s="215"/>
      <c r="E182" s="215"/>
      <c r="F182" s="236" t="s">
        <v>1079</v>
      </c>
      <c r="G182" s="215"/>
      <c r="H182" s="215" t="s">
        <v>1153</v>
      </c>
      <c r="I182" s="215" t="s">
        <v>1114</v>
      </c>
      <c r="J182" s="215"/>
      <c r="K182" s="261"/>
    </row>
    <row r="183" spans="2:11" s="1" customFormat="1" ht="15" customHeight="1">
      <c r="B183" s="238"/>
      <c r="C183" s="215" t="s">
        <v>1154</v>
      </c>
      <c r="D183" s="215"/>
      <c r="E183" s="215"/>
      <c r="F183" s="236" t="s">
        <v>1079</v>
      </c>
      <c r="G183" s="215"/>
      <c r="H183" s="215" t="s">
        <v>1155</v>
      </c>
      <c r="I183" s="215" t="s">
        <v>1114</v>
      </c>
      <c r="J183" s="215"/>
      <c r="K183" s="261"/>
    </row>
    <row r="184" spans="2:11" s="1" customFormat="1" ht="15" customHeight="1">
      <c r="B184" s="238"/>
      <c r="C184" s="215" t="s">
        <v>1143</v>
      </c>
      <c r="D184" s="215"/>
      <c r="E184" s="215"/>
      <c r="F184" s="236" t="s">
        <v>1079</v>
      </c>
      <c r="G184" s="215"/>
      <c r="H184" s="215" t="s">
        <v>1156</v>
      </c>
      <c r="I184" s="215" t="s">
        <v>1114</v>
      </c>
      <c r="J184" s="215"/>
      <c r="K184" s="261"/>
    </row>
    <row r="185" spans="2:11" s="1" customFormat="1" ht="15" customHeight="1">
      <c r="B185" s="238"/>
      <c r="C185" s="215" t="s">
        <v>141</v>
      </c>
      <c r="D185" s="215"/>
      <c r="E185" s="215"/>
      <c r="F185" s="236" t="s">
        <v>1085</v>
      </c>
      <c r="G185" s="215"/>
      <c r="H185" s="215" t="s">
        <v>1157</v>
      </c>
      <c r="I185" s="215" t="s">
        <v>1081</v>
      </c>
      <c r="J185" s="215">
        <v>50</v>
      </c>
      <c r="K185" s="261"/>
    </row>
    <row r="186" spans="2:11" s="1" customFormat="1" ht="15" customHeight="1">
      <c r="B186" s="238"/>
      <c r="C186" s="215" t="s">
        <v>1158</v>
      </c>
      <c r="D186" s="215"/>
      <c r="E186" s="215"/>
      <c r="F186" s="236" t="s">
        <v>1085</v>
      </c>
      <c r="G186" s="215"/>
      <c r="H186" s="215" t="s">
        <v>1159</v>
      </c>
      <c r="I186" s="215" t="s">
        <v>1160</v>
      </c>
      <c r="J186" s="215"/>
      <c r="K186" s="261"/>
    </row>
    <row r="187" spans="2:11" s="1" customFormat="1" ht="15" customHeight="1">
      <c r="B187" s="238"/>
      <c r="C187" s="215" t="s">
        <v>1161</v>
      </c>
      <c r="D187" s="215"/>
      <c r="E187" s="215"/>
      <c r="F187" s="236" t="s">
        <v>1085</v>
      </c>
      <c r="G187" s="215"/>
      <c r="H187" s="215" t="s">
        <v>1162</v>
      </c>
      <c r="I187" s="215" t="s">
        <v>1160</v>
      </c>
      <c r="J187" s="215"/>
      <c r="K187" s="261"/>
    </row>
    <row r="188" spans="2:11" s="1" customFormat="1" ht="15" customHeight="1">
      <c r="B188" s="238"/>
      <c r="C188" s="215" t="s">
        <v>1163</v>
      </c>
      <c r="D188" s="215"/>
      <c r="E188" s="215"/>
      <c r="F188" s="236" t="s">
        <v>1085</v>
      </c>
      <c r="G188" s="215"/>
      <c r="H188" s="215" t="s">
        <v>1164</v>
      </c>
      <c r="I188" s="215" t="s">
        <v>1160</v>
      </c>
      <c r="J188" s="215"/>
      <c r="K188" s="261"/>
    </row>
    <row r="189" spans="2:11" s="1" customFormat="1" ht="15" customHeight="1">
      <c r="B189" s="238"/>
      <c r="C189" s="274" t="s">
        <v>1165</v>
      </c>
      <c r="D189" s="215"/>
      <c r="E189" s="215"/>
      <c r="F189" s="236" t="s">
        <v>1085</v>
      </c>
      <c r="G189" s="215"/>
      <c r="H189" s="215" t="s">
        <v>1166</v>
      </c>
      <c r="I189" s="215" t="s">
        <v>1167</v>
      </c>
      <c r="J189" s="275" t="s">
        <v>1168</v>
      </c>
      <c r="K189" s="261"/>
    </row>
    <row r="190" spans="2:11" s="17" customFormat="1" ht="15" customHeight="1">
      <c r="B190" s="276"/>
      <c r="C190" s="277" t="s">
        <v>1169</v>
      </c>
      <c r="D190" s="278"/>
      <c r="E190" s="278"/>
      <c r="F190" s="279" t="s">
        <v>1085</v>
      </c>
      <c r="G190" s="278"/>
      <c r="H190" s="278" t="s">
        <v>1170</v>
      </c>
      <c r="I190" s="278" t="s">
        <v>1167</v>
      </c>
      <c r="J190" s="280" t="s">
        <v>1168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1079</v>
      </c>
      <c r="G191" s="215"/>
      <c r="H191" s="212" t="s">
        <v>1171</v>
      </c>
      <c r="I191" s="215" t="s">
        <v>1172</v>
      </c>
      <c r="J191" s="215"/>
      <c r="K191" s="261"/>
    </row>
    <row r="192" spans="2:11" s="1" customFormat="1" ht="15" customHeight="1">
      <c r="B192" s="238"/>
      <c r="C192" s="274" t="s">
        <v>1173</v>
      </c>
      <c r="D192" s="215"/>
      <c r="E192" s="215"/>
      <c r="F192" s="236" t="s">
        <v>1079</v>
      </c>
      <c r="G192" s="215"/>
      <c r="H192" s="215" t="s">
        <v>1174</v>
      </c>
      <c r="I192" s="215" t="s">
        <v>1114</v>
      </c>
      <c r="J192" s="215"/>
      <c r="K192" s="261"/>
    </row>
    <row r="193" spans="2:11" s="1" customFormat="1" ht="15" customHeight="1">
      <c r="B193" s="238"/>
      <c r="C193" s="274" t="s">
        <v>1175</v>
      </c>
      <c r="D193" s="215"/>
      <c r="E193" s="215"/>
      <c r="F193" s="236" t="s">
        <v>1079</v>
      </c>
      <c r="G193" s="215"/>
      <c r="H193" s="215" t="s">
        <v>1176</v>
      </c>
      <c r="I193" s="215" t="s">
        <v>1114</v>
      </c>
      <c r="J193" s="215"/>
      <c r="K193" s="261"/>
    </row>
    <row r="194" spans="2:11" s="1" customFormat="1" ht="15" customHeight="1">
      <c r="B194" s="238"/>
      <c r="C194" s="274" t="s">
        <v>1177</v>
      </c>
      <c r="D194" s="215"/>
      <c r="E194" s="215"/>
      <c r="F194" s="236" t="s">
        <v>1085</v>
      </c>
      <c r="G194" s="215"/>
      <c r="H194" s="215" t="s">
        <v>1178</v>
      </c>
      <c r="I194" s="215" t="s">
        <v>1114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1179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1180</v>
      </c>
      <c r="D201" s="283"/>
      <c r="E201" s="283"/>
      <c r="F201" s="283" t="s">
        <v>1181</v>
      </c>
      <c r="G201" s="284"/>
      <c r="H201" s="335" t="s">
        <v>1182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1172</v>
      </c>
      <c r="D203" s="215"/>
      <c r="E203" s="215"/>
      <c r="F203" s="236" t="s">
        <v>40</v>
      </c>
      <c r="G203" s="215"/>
      <c r="H203" s="333" t="s">
        <v>1183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1184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1185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1186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1187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1126</v>
      </c>
      <c r="D209" s="215"/>
      <c r="E209" s="215"/>
      <c r="F209" s="236" t="s">
        <v>76</v>
      </c>
      <c r="G209" s="215"/>
      <c r="H209" s="333" t="s">
        <v>1188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1021</v>
      </c>
      <c r="G210" s="215"/>
      <c r="H210" s="333" t="s">
        <v>1022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1019</v>
      </c>
      <c r="G211" s="215"/>
      <c r="H211" s="333" t="s">
        <v>1189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1023</v>
      </c>
      <c r="G212" s="274"/>
      <c r="H212" s="332" t="s">
        <v>1024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1025</v>
      </c>
      <c r="G213" s="274"/>
      <c r="H213" s="332" t="s">
        <v>1190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1150</v>
      </c>
      <c r="D215" s="215"/>
      <c r="E215" s="215"/>
      <c r="F215" s="236">
        <v>1</v>
      </c>
      <c r="G215" s="274"/>
      <c r="H215" s="332" t="s">
        <v>1191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1192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1193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1194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05 - 5. prostor - 16. patro</vt:lpstr>
      <vt:lpstr>Seznam figur</vt:lpstr>
      <vt:lpstr>Pokyny pro vyplnění</vt:lpstr>
      <vt:lpstr>'05 - 5. prostor - 16. patro'!Názvy_tisku</vt:lpstr>
      <vt:lpstr>'Rekapitulace stavby'!Názvy_tisku</vt:lpstr>
      <vt:lpstr>'Seznam figur'!Názvy_tisku</vt:lpstr>
      <vt:lpstr>'05 - 5. prostor - 16.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2025-05-21T11:02:18Z</dcterms:created>
  <dcterms:modified xsi:type="dcterms:W3CDTF">2026-01-22T11:02:57Z</dcterms:modified>
</cp:coreProperties>
</file>